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<sst xmlns="http://schemas.openxmlformats.org/spreadsheetml/2006/main" count="144" uniqueCount="128">
  <si>
    <t>Код</t>
  </si>
  <si>
    <t>Научно-исследовательские и хоздоговорные работы</t>
  </si>
  <si>
    <t>Прочая приносящая доход деятельность</t>
  </si>
  <si>
    <t>Итого доходов</t>
  </si>
  <si>
    <t>Прикладные научные исследования в обл.образ-я</t>
  </si>
  <si>
    <t>Фонд оплаты труда (ФОТ)</t>
  </si>
  <si>
    <t>Прочие выплаты</t>
  </si>
  <si>
    <t>Начисления на ФОТ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</si>
  <si>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</si>
  <si>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</si>
  <si>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</si>
  <si>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</si>
  <si>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</si>
  <si>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</si>
  <si>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</si>
  <si>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</si>
  <si>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</si>
  <si>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9500</t>
  </si>
  <si>
    <t>Налог на имущество и землю</t>
  </si>
  <si>
    <t xml:space="preserve">НИИ </t>
  </si>
  <si>
    <t>НИИ здоровья</t>
  </si>
  <si>
    <t xml:space="preserve">   Проезд в отпуск</t>
  </si>
  <si>
    <t xml:space="preserve">   Суточные работников по служебным делам</t>
  </si>
  <si>
    <t xml:space="preserve">   Прочие</t>
  </si>
  <si>
    <t xml:space="preserve">   Интернет</t>
  </si>
  <si>
    <t xml:space="preserve">   Телефонная связь</t>
  </si>
  <si>
    <t xml:space="preserve">   Почтовые расходы</t>
  </si>
  <si>
    <t xml:space="preserve">   Прочие расходы</t>
  </si>
  <si>
    <t xml:space="preserve">   Проезд работников по служебным делам</t>
  </si>
  <si>
    <t xml:space="preserve">   Электроэнергия</t>
  </si>
  <si>
    <t xml:space="preserve">   Теплоснабжение</t>
  </si>
  <si>
    <t xml:space="preserve">   Водоснабжение</t>
  </si>
  <si>
    <t xml:space="preserve">   НИИ здоровья и ИРЭС (аренда гаража)</t>
  </si>
  <si>
    <t xml:space="preserve">   Вывоз мусора</t>
  </si>
  <si>
    <t xml:space="preserve">  Хозобслуживание помещения (договор НЦМ)</t>
  </si>
  <si>
    <t xml:space="preserve">      пожарно-охранной сигнализации</t>
  </si>
  <si>
    <t>Техобслуживание (возмещение)</t>
  </si>
  <si>
    <t>Ремонт множительной и оргтехники и пр.</t>
  </si>
  <si>
    <t xml:space="preserve">   Расходы по консультативно-диагност. исслед.пациентов</t>
  </si>
  <si>
    <t xml:space="preserve">   Обслуживание программ (1С, Контур)</t>
  </si>
  <si>
    <t xml:space="preserve">   Страхование (ОСАГО)</t>
  </si>
  <si>
    <t xml:space="preserve">   Участие работников на повышение квалификации</t>
  </si>
  <si>
    <t xml:space="preserve">   Проживание работников по служебным делам</t>
  </si>
  <si>
    <t xml:space="preserve">   Ремонт автомобилей</t>
  </si>
  <si>
    <t>Подписка для библиотек</t>
  </si>
  <si>
    <t>Оплата труда по договорам ГПХ</t>
  </si>
  <si>
    <t xml:space="preserve">   Прочие услуги и работы </t>
  </si>
  <si>
    <t>код 340</t>
  </si>
  <si>
    <t xml:space="preserve">   Приобретение медикаментов клинике</t>
  </si>
  <si>
    <t xml:space="preserve">   Приобретение противопожарного инвентаря</t>
  </si>
  <si>
    <t xml:space="preserve">   Приобретение химреактивов</t>
  </si>
  <si>
    <t xml:space="preserve">   Приобретение расходных матералов</t>
  </si>
  <si>
    <t xml:space="preserve">   Приобретение комплектующих матералов</t>
  </si>
  <si>
    <t xml:space="preserve">   ГСМ</t>
  </si>
  <si>
    <t xml:space="preserve">   Автозапчасти</t>
  </si>
  <si>
    <t xml:space="preserve">   Хозинвентарь</t>
  </si>
  <si>
    <t xml:space="preserve">   Канцтовары</t>
  </si>
  <si>
    <t>Всего</t>
  </si>
  <si>
    <t>Остаток на 01.01.2012г.</t>
  </si>
  <si>
    <t>выплаты ППС на литературу</t>
  </si>
  <si>
    <t>проезд студентов на практику</t>
  </si>
  <si>
    <t>комунальные услуги</t>
  </si>
  <si>
    <t>Услуги банка</t>
  </si>
  <si>
    <t>изготовление бланков и удостоверений</t>
  </si>
  <si>
    <t>оплата программного обеспечения</t>
  </si>
  <si>
    <t>инвентаризация, па спортизация, составление смет</t>
  </si>
  <si>
    <t>вневедомственная охрана</t>
  </si>
  <si>
    <t>оплата изданий монографий</t>
  </si>
  <si>
    <t>интернет-экзамен</t>
  </si>
  <si>
    <t xml:space="preserve">   Медосмотр студентов</t>
  </si>
  <si>
    <t>противопожарные мероприятия</t>
  </si>
  <si>
    <t>наем жилых помещений в командировках</t>
  </si>
  <si>
    <t>оплата за обучение на курсах, семенарах</t>
  </si>
  <si>
    <t>услуги рекламы, объявления</t>
  </si>
  <si>
    <t>услуги культмассовых программ</t>
  </si>
  <si>
    <t>экспертиза</t>
  </si>
  <si>
    <t xml:space="preserve"> в т.ч. питание</t>
  </si>
  <si>
    <t xml:space="preserve"> учебные принадлежности</t>
  </si>
  <si>
    <t xml:space="preserve"> компенсация выпускникам</t>
  </si>
  <si>
    <t xml:space="preserve"> проезд на каникулы</t>
  </si>
  <si>
    <t xml:space="preserve"> проезд на городском транспорте</t>
  </si>
  <si>
    <t xml:space="preserve"> проезд на лечение</t>
  </si>
  <si>
    <t>одежда</t>
  </si>
  <si>
    <t>Пособия по социальной помощи населению</t>
  </si>
  <si>
    <t xml:space="preserve"> в т.ч. земельный налог</t>
  </si>
  <si>
    <t xml:space="preserve"> налог с владельцев транспортных средств</t>
  </si>
  <si>
    <t xml:space="preserve"> стипендия студентов</t>
  </si>
  <si>
    <t>депонированная стипендия</t>
  </si>
  <si>
    <t xml:space="preserve"> материальная помощь студентам из ФСЗС</t>
  </si>
  <si>
    <t xml:space="preserve"> отчисления в профком на кульмассовые мероприятия</t>
  </si>
  <si>
    <t xml:space="preserve"> штрафы и пени по налогам</t>
  </si>
  <si>
    <t xml:space="preserve"> сборы за лицензирование, госпошлина</t>
  </si>
  <si>
    <t xml:space="preserve"> приобретение кубков , медалей и т.д.</t>
  </si>
  <si>
    <t xml:space="preserve"> прочие расходы</t>
  </si>
  <si>
    <t xml:space="preserve"> приобретение книжной продукции</t>
  </si>
  <si>
    <t xml:space="preserve"> приобретение машин и оборудования</t>
  </si>
  <si>
    <t xml:space="preserve"> приобретение инструментов</t>
  </si>
  <si>
    <t xml:space="preserve"> приобретение мебели и хоз.инвентаря</t>
  </si>
  <si>
    <t>Увеличение стимости материальных запасов</t>
  </si>
  <si>
    <t xml:space="preserve"> в т.ч. вывоз мусора</t>
  </si>
  <si>
    <t xml:space="preserve"> профилактические дез. работы</t>
  </si>
  <si>
    <t xml:space="preserve"> тех.обслуживание счетчиков</t>
  </si>
  <si>
    <t xml:space="preserve"> тех.обслуживание и ремонт оборудования</t>
  </si>
  <si>
    <t xml:space="preserve"> обслуживание приборов учета тепла</t>
  </si>
  <si>
    <t xml:space="preserve"> обслуживание приборов вентиляции</t>
  </si>
  <si>
    <t xml:space="preserve"> противопожарные мероприятия</t>
  </si>
  <si>
    <t xml:space="preserve"> капитальный ремонт</t>
  </si>
  <si>
    <t xml:space="preserve"> текущий ремонт</t>
  </si>
  <si>
    <t xml:space="preserve"> стирка белья</t>
  </si>
  <si>
    <t xml:space="preserve"> заправка картриджей</t>
  </si>
  <si>
    <t xml:space="preserve"> гигиеническая оценка деятельности</t>
  </si>
  <si>
    <t xml:space="preserve"> обслуживание ККМ</t>
  </si>
  <si>
    <t xml:space="preserve"> промывка системы отопления</t>
  </si>
  <si>
    <t xml:space="preserve"> оплата по договорам на оказание услуг</t>
  </si>
  <si>
    <t xml:space="preserve"> прочее</t>
  </si>
  <si>
    <t>Наименование</t>
  </si>
  <si>
    <t>Субсидия</t>
  </si>
  <si>
    <t>Предпринимательская деятельность</t>
  </si>
  <si>
    <t>План 2011 год</t>
  </si>
  <si>
    <t xml:space="preserve">Факт  за 2011 год </t>
  </si>
  <si>
    <t xml:space="preserve">Откл-ния +/-     </t>
  </si>
  <si>
    <t>"Утверждаю"</t>
  </si>
  <si>
    <t>Директор ТИ (ф) ФГАОУ ВПО СВФУ</t>
  </si>
  <si>
    <t>______________Павлов С.С.</t>
  </si>
  <si>
    <t>"___"______________ 2012г.</t>
  </si>
  <si>
    <t xml:space="preserve">ОТЧЕТ </t>
  </si>
  <si>
    <t xml:space="preserve">            о выполнении плана финансово-хозяйственной деятельности  ТИ (ф) ФГАОУ ВПО СВФУ </t>
  </si>
  <si>
    <t xml:space="preserve">   за 2011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</si>
</sst>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"/>
    <numFmt numFmtId="166" formatCode="_-* #,##0.0&quot;р.&quot;_-;\-* #,##0.0&quot;р.&quot;_-;_-* &quot;-&quot;?&quot;р.&quot;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20">
    <font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8"/>
      <color indexed="12"/>
      <name val="Arial Cyr"/>
      <family val="0"/>
    </font>
    <font>
      <sz val="10"/>
      <name val="Times New Roman"/>
      <family val="1"/>
    </font>
    <font>
      <sz val="8"/>
      <color indexed="12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9"/>
      <name val="Arial"/>
      <family val="2"/>
    </font>
    <font>
      <i/>
      <sz val="9"/>
      <name val="Arial"/>
      <family val="2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.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left" vertical="center" wrapText="1"/>
    </xf>
    <xf numFmtId="43" fontId="4" fillId="2" borderId="2" xfId="21" applyFont="1" applyFill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43" fontId="4" fillId="2" borderId="2" xfId="2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3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43" fontId="4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43" fontId="7" fillId="2" borderId="1" xfId="0" applyNumberFormat="1" applyFont="1" applyFill="1" applyBorder="1" applyAlignment="1">
      <alignment horizontal="center"/>
    </xf>
    <xf numFmtId="43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164" fontId="0" fillId="0" borderId="0" xfId="0" applyNumberFormat="1" applyAlignment="1">
      <alignment/>
    </xf>
    <xf numFmtId="0" fontId="9" fillId="2" borderId="1" xfId="0" applyFont="1" applyFill="1" applyBorder="1" applyAlignment="1">
      <alignment horizontal="left" vertical="center"/>
    </xf>
    <xf numFmtId="49" fontId="9" fillId="2" borderId="1" xfId="0" applyNumberFormat="1" applyFont="1" applyFill="1" applyBorder="1" applyAlignment="1">
      <alignment/>
    </xf>
    <xf numFmtId="0" fontId="8" fillId="2" borderId="1" xfId="0" applyFont="1" applyFill="1" applyBorder="1" applyAlignment="1">
      <alignment/>
    </xf>
    <xf numFmtId="49" fontId="8" fillId="0" borderId="1" xfId="18" applyNumberFormat="1" applyFont="1" applyBorder="1" applyAlignment="1" applyProtection="1">
      <alignment vertical="center" wrapText="1"/>
      <protection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49" fontId="8" fillId="0" borderId="4" xfId="18" applyNumberFormat="1" applyFont="1" applyBorder="1" applyAlignment="1" applyProtection="1">
      <alignment vertical="center" wrapText="1"/>
      <protection/>
    </xf>
    <xf numFmtId="49" fontId="8" fillId="2" borderId="1" xfId="0" applyNumberFormat="1" applyFont="1" applyFill="1" applyBorder="1" applyAlignment="1">
      <alignment/>
    </xf>
    <xf numFmtId="0" fontId="9" fillId="2" borderId="1" xfId="0" applyFont="1" applyFill="1" applyBorder="1" applyAlignment="1">
      <alignment/>
    </xf>
    <xf numFmtId="49" fontId="9" fillId="0" borderId="1" xfId="18" applyNumberFormat="1" applyFont="1" applyBorder="1" applyAlignment="1" applyProtection="1">
      <alignment vertical="center" wrapText="1"/>
      <protection/>
    </xf>
    <xf numFmtId="0" fontId="9" fillId="0" borderId="3" xfId="0" applyFont="1" applyBorder="1" applyAlignment="1">
      <alignment/>
    </xf>
    <xf numFmtId="49" fontId="8" fillId="0" borderId="1" xfId="0" applyNumberFormat="1" applyFont="1" applyBorder="1" applyAlignment="1">
      <alignment/>
    </xf>
    <xf numFmtId="0" fontId="9" fillId="0" borderId="4" xfId="0" applyFont="1" applyBorder="1" applyAlignment="1">
      <alignment/>
    </xf>
    <xf numFmtId="0" fontId="9" fillId="2" borderId="5" xfId="0" applyFont="1" applyFill="1" applyBorder="1" applyAlignment="1">
      <alignment/>
    </xf>
    <xf numFmtId="0" fontId="9" fillId="0" borderId="5" xfId="0" applyFont="1" applyBorder="1" applyAlignment="1">
      <alignment/>
    </xf>
    <xf numFmtId="0" fontId="8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wrapText="1"/>
    </xf>
    <xf numFmtId="165" fontId="10" fillId="0" borderId="1" xfId="0" applyNumberFormat="1" applyFont="1" applyFill="1" applyBorder="1" applyAlignment="1">
      <alignment/>
    </xf>
    <xf numFmtId="165" fontId="11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4" fillId="0" borderId="1" xfId="0" applyFont="1" applyFill="1" applyBorder="1" applyAlignment="1">
      <alignment/>
    </xf>
    <xf numFmtId="43" fontId="4" fillId="0" borderId="2" xfId="21" applyFont="1" applyFill="1" applyBorder="1" applyAlignment="1">
      <alignment horizontal="center" vertical="center"/>
    </xf>
    <xf numFmtId="0" fontId="3" fillId="0" borderId="1" xfId="0" applyFont="1" applyFill="1" applyBorder="1" applyAlignment="1">
      <alignment/>
    </xf>
    <xf numFmtId="43" fontId="4" fillId="0" borderId="1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3" fontId="4" fillId="0" borderId="2" xfId="2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/>
    </xf>
    <xf numFmtId="0" fontId="10" fillId="0" borderId="1" xfId="0" applyNumberFormat="1" applyFont="1" applyFill="1" applyBorder="1" applyAlignment="1">
      <alignment/>
    </xf>
    <xf numFmtId="0" fontId="3" fillId="0" borderId="1" xfId="0" applyNumberFormat="1" applyFont="1" applyBorder="1" applyAlignment="1">
      <alignment/>
    </xf>
    <xf numFmtId="0" fontId="11" fillId="0" borderId="1" xfId="21" applyNumberFormat="1" applyFont="1" applyFill="1" applyBorder="1" applyAlignment="1">
      <alignment/>
    </xf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/>
    </xf>
    <xf numFmtId="2" fontId="12" fillId="0" borderId="1" xfId="21" applyNumberFormat="1" applyFont="1" applyBorder="1" applyAlignment="1">
      <alignment/>
    </xf>
    <xf numFmtId="2" fontId="13" fillId="0" borderId="1" xfId="21" applyNumberFormat="1" applyFont="1" applyFill="1" applyBorder="1" applyAlignment="1">
      <alignment/>
    </xf>
    <xf numFmtId="2" fontId="12" fillId="0" borderId="1" xfId="21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2" fontId="12" fillId="0" borderId="0" xfId="0" applyNumberFormat="1" applyFont="1" applyBorder="1" applyAlignment="1">
      <alignment/>
    </xf>
    <xf numFmtId="164" fontId="7" fillId="2" borderId="1" xfId="21" applyNumberFormat="1" applyFont="1" applyFill="1" applyBorder="1" applyAlignment="1">
      <alignment/>
    </xf>
    <xf numFmtId="43" fontId="4" fillId="2" borderId="2" xfId="21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/>
    </xf>
    <xf numFmtId="164" fontId="7" fillId="2" borderId="2" xfId="21" applyNumberFormat="1" applyFont="1" applyFill="1" applyBorder="1" applyAlignment="1">
      <alignment/>
    </xf>
    <xf numFmtId="0" fontId="0" fillId="0" borderId="0" xfId="0" applyFont="1" applyAlignment="1">
      <alignment/>
    </xf>
    <xf numFmtId="0" fontId="7" fillId="0" borderId="1" xfId="0" applyFont="1" applyBorder="1" applyAlignment="1">
      <alignment/>
    </xf>
    <xf numFmtId="43" fontId="7" fillId="2" borderId="2" xfId="21" applyFon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43" fontId="7" fillId="0" borderId="1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2" fontId="14" fillId="0" borderId="6" xfId="0" applyNumberFormat="1" applyFont="1" applyBorder="1" applyAlignment="1">
      <alignment horizontal="center" vertical="center" wrapText="1"/>
    </xf>
    <xf numFmtId="2" fontId="14" fillId="0" borderId="6" xfId="21" applyNumberFormat="1" applyFont="1" applyBorder="1" applyAlignment="1">
      <alignment horizontal="center" vertical="center" wrapText="1"/>
    </xf>
    <xf numFmtId="2" fontId="14" fillId="0" borderId="6" xfId="0" applyNumberFormat="1" applyFont="1" applyFill="1" applyBorder="1" applyAlignment="1">
      <alignment horizontal="center" vertical="center" wrapText="1"/>
    </xf>
    <xf numFmtId="2" fontId="14" fillId="0" borderId="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2" fontId="5" fillId="0" borderId="0" xfId="21" applyNumberFormat="1" applyFont="1" applyAlignment="1">
      <alignment/>
    </xf>
    <xf numFmtId="2" fontId="5" fillId="0" borderId="0" xfId="0" applyNumberFormat="1" applyFont="1" applyFill="1" applyAlignment="1">
      <alignment horizontal="center"/>
    </xf>
    <xf numFmtId="2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2" fontId="16" fillId="0" borderId="0" xfId="0" applyNumberFormat="1" applyFont="1" applyFill="1" applyAlignment="1">
      <alignment horizont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1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2" fontId="14" fillId="0" borderId="8" xfId="0" applyNumberFormat="1" applyFont="1" applyBorder="1" applyAlignment="1">
      <alignment horizontal="center" vertical="center" wrapText="1"/>
    </xf>
    <xf numFmtId="2" fontId="14" fillId="0" borderId="9" xfId="0" applyNumberFormat="1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2" fontId="14" fillId="0" borderId="11" xfId="0" applyNumberFormat="1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Изм.росп.Шаблон 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9"/>
  <sheetViews>
    <sheetView tabSelected="1" workbookViewId="0" topLeftCell="A1">
      <selection activeCell="J13" sqref="J13"/>
    </sheetView>
  </sheetViews>
  <sheetFormatPr defaultColWidth="9.00390625" defaultRowHeight="12.75"/>
  <cols>
    <col min="1" max="1" width="33.00390625" style="0" customWidth="1"/>
    <col min="2" max="2" width="5.125" style="0" customWidth="1"/>
    <col min="3" max="3" width="12.00390625" style="0" customWidth="1"/>
    <col min="4" max="4" width="11.625" style="39" customWidth="1"/>
    <col min="5" max="5" width="13.75390625" style="0" customWidth="1"/>
    <col min="6" max="6" width="10.25390625" style="39" customWidth="1"/>
    <col min="7" max="7" width="10.125" style="0" customWidth="1"/>
    <col min="8" max="8" width="9.875" style="0" customWidth="1"/>
    <col min="9" max="9" width="13.375" style="0" customWidth="1"/>
    <col min="10" max="10" width="12.625" style="0" customWidth="1"/>
    <col min="11" max="11" width="13.625" style="0" customWidth="1"/>
    <col min="12" max="12" width="12.25390625" style="0" customWidth="1"/>
    <col min="13" max="13" width="13.75390625" style="0" customWidth="1"/>
    <col min="14" max="14" width="13.875" style="0" customWidth="1"/>
  </cols>
  <sheetData>
    <row r="1" spans="1:5" ht="12.75">
      <c r="A1" s="69"/>
      <c r="B1" s="69"/>
      <c r="C1" s="69"/>
      <c r="D1" s="69"/>
      <c r="E1" s="69"/>
    </row>
    <row r="2" spans="1:9" s="75" customFormat="1" ht="15.75">
      <c r="A2" s="74"/>
      <c r="C2" s="76"/>
      <c r="D2" s="76"/>
      <c r="E2" s="77"/>
      <c r="F2" s="76"/>
      <c r="G2" s="78" t="s">
        <v>121</v>
      </c>
      <c r="H2" s="79"/>
      <c r="I2" s="80"/>
    </row>
    <row r="3" spans="1:9" s="75" customFormat="1" ht="15.75">
      <c r="A3" s="74"/>
      <c r="C3" s="76"/>
      <c r="D3" s="76"/>
      <c r="E3" s="77"/>
      <c r="F3" s="76"/>
      <c r="G3" s="81" t="s">
        <v>122</v>
      </c>
      <c r="H3" s="79"/>
      <c r="I3" s="80"/>
    </row>
    <row r="4" spans="1:9" s="75" customFormat="1" ht="15.75">
      <c r="A4" s="74"/>
      <c r="C4" s="76"/>
      <c r="D4" s="76"/>
      <c r="E4" s="77"/>
      <c r="F4" s="76"/>
      <c r="G4" s="78" t="s">
        <v>123</v>
      </c>
      <c r="H4" s="79"/>
      <c r="I4" s="80"/>
    </row>
    <row r="5" spans="1:9" s="75" customFormat="1" ht="15.75">
      <c r="A5" s="74"/>
      <c r="C5" s="76"/>
      <c r="D5" s="76"/>
      <c r="E5" s="77"/>
      <c r="F5" s="76"/>
      <c r="G5" s="78" t="s">
        <v>124</v>
      </c>
      <c r="H5" s="76"/>
      <c r="I5" s="82"/>
    </row>
    <row r="6" spans="1:8" s="84" customFormat="1" ht="15.75" customHeight="1">
      <c r="A6" s="83" t="s">
        <v>125</v>
      </c>
      <c r="B6" s="83"/>
      <c r="C6" s="83"/>
      <c r="D6" s="83"/>
      <c r="E6" s="83"/>
      <c r="F6" s="83"/>
      <c r="G6" s="83"/>
      <c r="H6" s="83"/>
    </row>
    <row r="7" spans="1:8" s="86" customFormat="1" ht="15.75">
      <c r="A7" s="85" t="s">
        <v>126</v>
      </c>
      <c r="B7" s="85"/>
      <c r="C7" s="85"/>
      <c r="D7" s="85"/>
      <c r="E7" s="85"/>
      <c r="F7" s="85"/>
      <c r="G7" s="85"/>
      <c r="H7" s="85"/>
    </row>
    <row r="8" spans="1:8" s="84" customFormat="1" ht="15.75">
      <c r="A8" s="85" t="s">
        <v>127</v>
      </c>
      <c r="B8" s="85"/>
      <c r="C8" s="85"/>
      <c r="D8" s="85"/>
      <c r="E8" s="85"/>
      <c r="F8" s="85"/>
      <c r="G8" s="85"/>
      <c r="H8" s="85"/>
    </row>
    <row r="9" spans="1:5" ht="12.75">
      <c r="A9" s="69"/>
      <c r="B9" s="69"/>
      <c r="C9" s="69"/>
      <c r="D9" s="69"/>
      <c r="E9" s="69"/>
    </row>
    <row r="10" spans="1:5" ht="13.5" thickBot="1">
      <c r="A10" s="1"/>
      <c r="B10" s="1"/>
      <c r="C10" s="1"/>
      <c r="D10" s="45"/>
      <c r="E10" s="1"/>
    </row>
    <row r="11" spans="1:8" ht="45.75" customHeight="1">
      <c r="A11" s="93" t="s">
        <v>115</v>
      </c>
      <c r="B11" s="91" t="s">
        <v>0</v>
      </c>
      <c r="C11" s="87" t="s">
        <v>116</v>
      </c>
      <c r="D11" s="88"/>
      <c r="E11" s="90"/>
      <c r="F11" s="87" t="s">
        <v>117</v>
      </c>
      <c r="G11" s="88"/>
      <c r="H11" s="89"/>
    </row>
    <row r="12" spans="1:8" ht="32.25" customHeight="1" thickBot="1">
      <c r="A12" s="94"/>
      <c r="B12" s="92"/>
      <c r="C12" s="70" t="s">
        <v>118</v>
      </c>
      <c r="D12" s="70" t="s">
        <v>119</v>
      </c>
      <c r="E12" s="71" t="s">
        <v>120</v>
      </c>
      <c r="F12" s="70" t="s">
        <v>118</v>
      </c>
      <c r="G12" s="72" t="s">
        <v>119</v>
      </c>
      <c r="H12" s="73" t="s">
        <v>120</v>
      </c>
    </row>
    <row r="13" spans="1:8" ht="30.75" customHeight="1">
      <c r="A13" s="35" t="s">
        <v>1</v>
      </c>
      <c r="B13" s="2"/>
      <c r="C13" s="5"/>
      <c r="D13" s="46"/>
      <c r="E13" s="59">
        <f aca="true" t="shared" si="0" ref="E13:E128">C13-D13</f>
        <v>0</v>
      </c>
      <c r="F13" s="41"/>
      <c r="G13" s="6"/>
      <c r="H13" s="64"/>
    </row>
    <row r="14" spans="1:8" ht="14.25" customHeight="1">
      <c r="A14" s="4" t="s">
        <v>2</v>
      </c>
      <c r="B14" s="2"/>
      <c r="C14" s="5"/>
      <c r="D14" s="46"/>
      <c r="E14" s="59">
        <f t="shared" si="0"/>
        <v>0</v>
      </c>
      <c r="F14" s="41"/>
      <c r="G14" s="6"/>
      <c r="H14" s="64"/>
    </row>
    <row r="15" spans="1:8" ht="12.75">
      <c r="A15" s="20" t="s">
        <v>3</v>
      </c>
      <c r="B15" s="2"/>
      <c r="C15" s="7">
        <f>C13</f>
        <v>0</v>
      </c>
      <c r="D15" s="42">
        <f>D13</f>
        <v>0</v>
      </c>
      <c r="E15" s="59">
        <f t="shared" si="0"/>
        <v>0</v>
      </c>
      <c r="F15" s="42">
        <f aca="true" t="shared" si="1" ref="F15:H16">F13</f>
        <v>0</v>
      </c>
      <c r="G15" s="7">
        <f t="shared" si="1"/>
        <v>0</v>
      </c>
      <c r="H15" s="65">
        <f t="shared" si="1"/>
        <v>0</v>
      </c>
    </row>
    <row r="16" spans="1:8" ht="12.75">
      <c r="A16" s="21" t="s">
        <v>4</v>
      </c>
      <c r="B16" s="8"/>
      <c r="C16" s="60">
        <v>1135.71</v>
      </c>
      <c r="D16" s="60"/>
      <c r="E16" s="59">
        <f t="shared" si="0"/>
        <v>1135.71</v>
      </c>
      <c r="F16" s="42">
        <f t="shared" si="1"/>
        <v>0</v>
      </c>
      <c r="G16" s="7">
        <f t="shared" si="1"/>
        <v>0</v>
      </c>
      <c r="H16" s="65">
        <f t="shared" si="1"/>
        <v>0</v>
      </c>
    </row>
    <row r="17" spans="1:8" ht="12.75">
      <c r="A17" s="22" t="s">
        <v>5</v>
      </c>
      <c r="B17" s="9">
        <v>211</v>
      </c>
      <c r="C17" s="10">
        <f>112348+514990.5</f>
        <v>627338.5</v>
      </c>
      <c r="D17" s="49"/>
      <c r="E17" s="59">
        <f t="shared" si="0"/>
        <v>627338.5</v>
      </c>
      <c r="F17" s="43"/>
      <c r="G17" s="10"/>
      <c r="H17" s="10"/>
    </row>
    <row r="18" spans="1:8" ht="12.75">
      <c r="A18" s="23" t="s">
        <v>6</v>
      </c>
      <c r="B18" s="11">
        <v>212</v>
      </c>
      <c r="C18" s="10">
        <f>3300</f>
        <v>3300</v>
      </c>
      <c r="D18" s="49"/>
      <c r="E18" s="59">
        <f t="shared" si="0"/>
        <v>3300</v>
      </c>
      <c r="F18" s="43"/>
      <c r="G18" s="10"/>
      <c r="H18" s="10"/>
    </row>
    <row r="19" spans="1:8" ht="12.75">
      <c r="A19" s="22" t="s">
        <v>7</v>
      </c>
      <c r="B19" s="9">
        <v>213</v>
      </c>
      <c r="C19" s="10">
        <f>2458.5+91252.66+57942.76</f>
        <v>151653.92</v>
      </c>
      <c r="D19" s="49"/>
      <c r="E19" s="59">
        <f t="shared" si="0"/>
        <v>151653.92</v>
      </c>
      <c r="F19" s="43"/>
      <c r="G19" s="10"/>
      <c r="H19" s="10"/>
    </row>
    <row r="20" spans="1:8" ht="12.75">
      <c r="A20" s="23" t="s">
        <v>8</v>
      </c>
      <c r="B20" s="11">
        <v>221</v>
      </c>
      <c r="C20" s="10"/>
      <c r="D20" s="49"/>
      <c r="E20" s="59">
        <f t="shared" si="0"/>
        <v>0</v>
      </c>
      <c r="F20" s="43"/>
      <c r="G20" s="10"/>
      <c r="H20" s="10"/>
    </row>
    <row r="21" spans="1:8" ht="12.75">
      <c r="A21" s="23" t="s">
        <v>9</v>
      </c>
      <c r="B21" s="11">
        <v>222</v>
      </c>
      <c r="C21" s="10">
        <f>35903.6</f>
        <v>35903.6</v>
      </c>
      <c r="D21" s="49"/>
      <c r="E21" s="59">
        <f t="shared" si="0"/>
        <v>35903.6</v>
      </c>
      <c r="F21" s="43"/>
      <c r="G21" s="10"/>
      <c r="H21" s="10"/>
    </row>
    <row r="22" spans="1:8" ht="12.75">
      <c r="A22" s="23" t="s">
        <v>10</v>
      </c>
      <c r="B22" s="11">
        <v>223</v>
      </c>
      <c r="C22" s="10"/>
      <c r="D22" s="49"/>
      <c r="E22" s="59">
        <f t="shared" si="0"/>
        <v>0</v>
      </c>
      <c r="F22" s="43"/>
      <c r="G22" s="10"/>
      <c r="H22" s="10"/>
    </row>
    <row r="23" spans="1:8" ht="12.75">
      <c r="A23" s="23" t="s">
        <v>11</v>
      </c>
      <c r="B23" s="11">
        <v>224</v>
      </c>
      <c r="C23" s="10"/>
      <c r="D23" s="49"/>
      <c r="E23" s="59">
        <f t="shared" si="0"/>
        <v>0</v>
      </c>
      <c r="F23" s="43"/>
      <c r="G23" s="10"/>
      <c r="H23" s="10"/>
    </row>
    <row r="24" spans="1:8" ht="12.75">
      <c r="A24" s="24" t="s">
        <v>12</v>
      </c>
      <c r="B24" s="11">
        <v>225</v>
      </c>
      <c r="C24" s="10">
        <v>350</v>
      </c>
      <c r="D24" s="49"/>
      <c r="E24" s="59">
        <f t="shared" si="0"/>
        <v>350</v>
      </c>
      <c r="F24" s="43"/>
      <c r="G24" s="10"/>
      <c r="H24" s="10"/>
    </row>
    <row r="25" spans="1:8" ht="12.75">
      <c r="A25" s="25" t="s">
        <v>13</v>
      </c>
      <c r="B25" s="11">
        <v>226</v>
      </c>
      <c r="C25" s="10">
        <f>227+8650+9910</f>
        <v>18787</v>
      </c>
      <c r="D25" s="49"/>
      <c r="E25" s="59">
        <f t="shared" si="0"/>
        <v>18787</v>
      </c>
      <c r="F25" s="43"/>
      <c r="G25" s="10"/>
      <c r="H25" s="10"/>
    </row>
    <row r="26" spans="1:8" ht="12.75">
      <c r="A26" s="23" t="s">
        <v>14</v>
      </c>
      <c r="B26" s="11">
        <v>290</v>
      </c>
      <c r="C26" s="10">
        <f>330+2250</f>
        <v>2580</v>
      </c>
      <c r="D26" s="49"/>
      <c r="E26" s="59">
        <f t="shared" si="0"/>
        <v>2580</v>
      </c>
      <c r="F26" s="43"/>
      <c r="G26" s="10"/>
      <c r="H26" s="10"/>
    </row>
    <row r="27" spans="1:8" ht="12.75">
      <c r="A27" s="23" t="s">
        <v>15</v>
      </c>
      <c r="B27" s="11">
        <v>310</v>
      </c>
      <c r="C27" s="10">
        <f>180196.84</f>
        <v>180196.84</v>
      </c>
      <c r="D27" s="49"/>
      <c r="E27" s="59">
        <f t="shared" si="0"/>
        <v>180196.84</v>
      </c>
      <c r="F27" s="43"/>
      <c r="G27" s="10"/>
      <c r="H27" s="10"/>
    </row>
    <row r="28" spans="1:8" ht="22.5">
      <c r="A28" s="26" t="s">
        <v>16</v>
      </c>
      <c r="B28" s="11">
        <v>340</v>
      </c>
      <c r="C28" s="10">
        <f>50873.39+64728.75</f>
        <v>115602.14</v>
      </c>
      <c r="D28" s="49"/>
      <c r="E28" s="59">
        <f t="shared" si="0"/>
        <v>115602.14</v>
      </c>
      <c r="F28" s="43"/>
      <c r="G28" s="10"/>
      <c r="H28" s="10"/>
    </row>
    <row r="29" spans="1:8" ht="12.75">
      <c r="A29" s="21" t="s">
        <v>17</v>
      </c>
      <c r="B29" s="12"/>
      <c r="C29" s="3"/>
      <c r="D29" s="40"/>
      <c r="E29" s="59">
        <f t="shared" si="0"/>
        <v>0</v>
      </c>
      <c r="F29" s="40"/>
      <c r="G29" s="3"/>
      <c r="H29" s="66"/>
    </row>
    <row r="30" spans="1:8" ht="12.75">
      <c r="A30" s="27" t="s">
        <v>18</v>
      </c>
      <c r="B30" s="11"/>
      <c r="C30" s="6"/>
      <c r="D30" s="41"/>
      <c r="E30" s="59">
        <f t="shared" si="0"/>
        <v>0</v>
      </c>
      <c r="F30" s="41"/>
      <c r="G30" s="6"/>
      <c r="H30" s="10">
        <f>F30-G30</f>
        <v>0</v>
      </c>
    </row>
    <row r="31" spans="1:8" ht="12.75">
      <c r="A31" s="28" t="s">
        <v>5</v>
      </c>
      <c r="B31" s="13">
        <v>211</v>
      </c>
      <c r="C31" s="41">
        <v>70242.29</v>
      </c>
      <c r="D31" s="41">
        <v>70644.64</v>
      </c>
      <c r="E31" s="59">
        <f t="shared" si="0"/>
        <v>-402.3500000000058</v>
      </c>
      <c r="F31" s="41">
        <v>9162.15</v>
      </c>
      <c r="G31" s="6">
        <v>9162.15</v>
      </c>
      <c r="H31" s="10">
        <f>F31-G31</f>
        <v>0</v>
      </c>
    </row>
    <row r="32" spans="1:8" ht="12.75">
      <c r="A32" s="22" t="s">
        <v>19</v>
      </c>
      <c r="B32" s="9"/>
      <c r="C32" s="43"/>
      <c r="D32" s="43"/>
      <c r="E32" s="59">
        <f t="shared" si="0"/>
        <v>0</v>
      </c>
      <c r="F32" s="43"/>
      <c r="G32" s="10"/>
      <c r="H32" s="10">
        <f aca="true" t="shared" si="2" ref="H32:H111">F32-G32</f>
        <v>0</v>
      </c>
    </row>
    <row r="33" spans="1:8" ht="12.75">
      <c r="A33" s="28" t="s">
        <v>7</v>
      </c>
      <c r="B33" s="13">
        <v>213</v>
      </c>
      <c r="C33" s="41">
        <v>21072.6</v>
      </c>
      <c r="D33" s="41">
        <v>20357.78</v>
      </c>
      <c r="E33" s="59">
        <f t="shared" si="0"/>
        <v>714.8199999999997</v>
      </c>
      <c r="F33" s="41">
        <v>2476.85</v>
      </c>
      <c r="G33" s="6">
        <v>2476.85</v>
      </c>
      <c r="H33" s="10">
        <f t="shared" si="2"/>
        <v>0</v>
      </c>
    </row>
    <row r="34" spans="1:8" ht="12.75">
      <c r="A34" s="28" t="s">
        <v>20</v>
      </c>
      <c r="B34" s="9"/>
      <c r="C34" s="43"/>
      <c r="D34" s="43"/>
      <c r="E34" s="59">
        <f t="shared" si="0"/>
        <v>0</v>
      </c>
      <c r="F34" s="43"/>
      <c r="G34" s="10"/>
      <c r="H34" s="10">
        <f t="shared" si="2"/>
        <v>0</v>
      </c>
    </row>
    <row r="35" spans="1:8" ht="12.75">
      <c r="A35" s="29" t="s">
        <v>6</v>
      </c>
      <c r="B35" s="13">
        <v>212</v>
      </c>
      <c r="C35" s="41">
        <v>3624</v>
      </c>
      <c r="D35" s="41">
        <v>3746.06</v>
      </c>
      <c r="E35" s="59">
        <f t="shared" si="0"/>
        <v>-122.05999999999995</v>
      </c>
      <c r="F35" s="41">
        <v>229.67</v>
      </c>
      <c r="G35" s="6">
        <v>229.67</v>
      </c>
      <c r="H35" s="10">
        <f t="shared" si="2"/>
        <v>0</v>
      </c>
    </row>
    <row r="36" spans="1:8" ht="12.75">
      <c r="A36" s="27" t="s">
        <v>21</v>
      </c>
      <c r="B36" s="9"/>
      <c r="C36" s="43">
        <v>3196.1</v>
      </c>
      <c r="D36" s="43">
        <v>3318.16</v>
      </c>
      <c r="E36" s="59">
        <f t="shared" si="0"/>
        <v>-122.05999999999995</v>
      </c>
      <c r="F36" s="43">
        <v>0</v>
      </c>
      <c r="G36" s="10"/>
      <c r="H36" s="10">
        <f t="shared" si="2"/>
        <v>0</v>
      </c>
    </row>
    <row r="37" spans="1:8" ht="12.75">
      <c r="A37" s="27" t="s">
        <v>22</v>
      </c>
      <c r="B37" s="9"/>
      <c r="C37" s="43">
        <v>88.43</v>
      </c>
      <c r="D37" s="43">
        <v>88.43</v>
      </c>
      <c r="E37" s="59">
        <f t="shared" si="0"/>
        <v>0</v>
      </c>
      <c r="F37" s="43">
        <v>0</v>
      </c>
      <c r="G37" s="10"/>
      <c r="H37" s="10">
        <f t="shared" si="2"/>
        <v>0</v>
      </c>
    </row>
    <row r="38" spans="1:8" ht="12.75">
      <c r="A38" s="27" t="s">
        <v>59</v>
      </c>
      <c r="B38" s="9"/>
      <c r="C38" s="43">
        <v>148.79</v>
      </c>
      <c r="D38" s="43">
        <v>148.79</v>
      </c>
      <c r="E38" s="59">
        <f t="shared" si="0"/>
        <v>0</v>
      </c>
      <c r="F38" s="43">
        <v>0</v>
      </c>
      <c r="G38" s="10"/>
      <c r="H38" s="10">
        <f t="shared" si="2"/>
        <v>0</v>
      </c>
    </row>
    <row r="39" spans="1:8" ht="12.75">
      <c r="A39" s="27" t="s">
        <v>23</v>
      </c>
      <c r="B39" s="9"/>
      <c r="C39" s="43">
        <v>190.68</v>
      </c>
      <c r="D39" s="43">
        <v>190.68</v>
      </c>
      <c r="E39" s="59">
        <f t="shared" si="0"/>
        <v>0</v>
      </c>
      <c r="F39" s="43">
        <v>0</v>
      </c>
      <c r="G39" s="10"/>
      <c r="H39" s="10">
        <f t="shared" si="2"/>
        <v>0</v>
      </c>
    </row>
    <row r="40" spans="1:8" ht="12.75">
      <c r="A40" s="29" t="s">
        <v>8</v>
      </c>
      <c r="B40" s="13">
        <v>221</v>
      </c>
      <c r="C40" s="41">
        <v>400.6</v>
      </c>
      <c r="D40" s="41">
        <v>756.58</v>
      </c>
      <c r="E40" s="59">
        <f t="shared" si="0"/>
        <v>-355.98</v>
      </c>
      <c r="F40" s="41">
        <v>159.57</v>
      </c>
      <c r="G40" s="6">
        <v>159.57</v>
      </c>
      <c r="H40" s="10">
        <f t="shared" si="2"/>
        <v>0</v>
      </c>
    </row>
    <row r="41" spans="1:8" ht="12.75">
      <c r="A41" s="27" t="s">
        <v>24</v>
      </c>
      <c r="B41" s="11"/>
      <c r="C41" s="43">
        <v>63.42</v>
      </c>
      <c r="D41" s="43">
        <v>63.42</v>
      </c>
      <c r="E41" s="59">
        <f t="shared" si="0"/>
        <v>0</v>
      </c>
      <c r="F41" s="43">
        <v>4.78</v>
      </c>
      <c r="G41" s="43">
        <v>4.78</v>
      </c>
      <c r="H41" s="10">
        <f t="shared" si="2"/>
        <v>0</v>
      </c>
    </row>
    <row r="42" spans="1:8" ht="12.75">
      <c r="A42" s="27" t="s">
        <v>25</v>
      </c>
      <c r="B42" s="11"/>
      <c r="C42" s="43">
        <v>337.18</v>
      </c>
      <c r="D42" s="43">
        <v>337.18</v>
      </c>
      <c r="E42" s="59">
        <f t="shared" si="0"/>
        <v>0</v>
      </c>
      <c r="F42" s="43">
        <v>19.35</v>
      </c>
      <c r="G42" s="43">
        <v>19.35</v>
      </c>
      <c r="H42" s="10">
        <f t="shared" si="2"/>
        <v>0</v>
      </c>
    </row>
    <row r="43" spans="1:8" ht="12.75">
      <c r="A43" s="27" t="s">
        <v>26</v>
      </c>
      <c r="B43" s="11"/>
      <c r="C43" s="43"/>
      <c r="D43" s="43">
        <v>0</v>
      </c>
      <c r="E43" s="59">
        <f t="shared" si="0"/>
        <v>0</v>
      </c>
      <c r="F43" s="43">
        <v>8.91</v>
      </c>
      <c r="G43" s="43">
        <v>8.91</v>
      </c>
      <c r="H43" s="10">
        <f t="shared" si="2"/>
        <v>0</v>
      </c>
    </row>
    <row r="44" spans="1:8" ht="12.75">
      <c r="A44" s="27" t="s">
        <v>27</v>
      </c>
      <c r="B44" s="11"/>
      <c r="C44" s="43"/>
      <c r="D44" s="43">
        <v>355.98</v>
      </c>
      <c r="E44" s="59">
        <f t="shared" si="0"/>
        <v>-355.98</v>
      </c>
      <c r="F44" s="43">
        <v>126.53</v>
      </c>
      <c r="G44" s="43">
        <v>126.53</v>
      </c>
      <c r="H44" s="10">
        <f t="shared" si="2"/>
        <v>0</v>
      </c>
    </row>
    <row r="45" spans="1:8" ht="12.75">
      <c r="A45" s="29" t="s">
        <v>9</v>
      </c>
      <c r="B45" s="13">
        <v>222</v>
      </c>
      <c r="C45" s="41">
        <v>1378.7</v>
      </c>
      <c r="D45" s="41">
        <v>1451.95</v>
      </c>
      <c r="E45" s="59">
        <f t="shared" si="0"/>
        <v>-73.25</v>
      </c>
      <c r="F45" s="41">
        <v>930.19</v>
      </c>
      <c r="G45" s="6">
        <v>930.19</v>
      </c>
      <c r="H45" s="10">
        <f t="shared" si="2"/>
        <v>0</v>
      </c>
    </row>
    <row r="46" spans="1:8" ht="12.75">
      <c r="A46" s="27" t="s">
        <v>28</v>
      </c>
      <c r="B46" s="9"/>
      <c r="C46" s="43">
        <v>578.31</v>
      </c>
      <c r="D46" s="43">
        <v>551.56</v>
      </c>
      <c r="E46" s="59">
        <f t="shared" si="0"/>
        <v>26.75</v>
      </c>
      <c r="F46" s="43">
        <v>868.98</v>
      </c>
      <c r="G46" s="43">
        <v>868.98</v>
      </c>
      <c r="H46" s="10">
        <f t="shared" si="2"/>
        <v>0</v>
      </c>
    </row>
    <row r="47" spans="1:8" ht="12.75">
      <c r="A47" s="27" t="s">
        <v>60</v>
      </c>
      <c r="B47" s="9"/>
      <c r="C47" s="43"/>
      <c r="D47" s="43">
        <v>0</v>
      </c>
      <c r="E47" s="59">
        <f t="shared" si="0"/>
        <v>0</v>
      </c>
      <c r="F47" s="43">
        <v>0</v>
      </c>
      <c r="G47" s="10"/>
      <c r="H47" s="10">
        <f t="shared" si="2"/>
        <v>0</v>
      </c>
    </row>
    <row r="48" spans="1:8" ht="12.75">
      <c r="A48" s="27" t="s">
        <v>27</v>
      </c>
      <c r="B48" s="9"/>
      <c r="C48" s="43">
        <v>800.39</v>
      </c>
      <c r="D48" s="43">
        <v>900.39</v>
      </c>
      <c r="E48" s="59">
        <f t="shared" si="0"/>
        <v>-100</v>
      </c>
      <c r="F48" s="43">
        <v>61.21</v>
      </c>
      <c r="G48" s="43">
        <v>61.21</v>
      </c>
      <c r="H48" s="10">
        <f t="shared" si="2"/>
        <v>0</v>
      </c>
    </row>
    <row r="49" spans="1:8" ht="12.75">
      <c r="A49" s="21" t="s">
        <v>10</v>
      </c>
      <c r="B49" s="13">
        <v>223</v>
      </c>
      <c r="C49" s="41">
        <v>10836.6</v>
      </c>
      <c r="D49" s="41">
        <v>8501.8</v>
      </c>
      <c r="E49" s="59">
        <f t="shared" si="0"/>
        <v>2334.800000000001</v>
      </c>
      <c r="F49" s="41">
        <v>847.99</v>
      </c>
      <c r="G49" s="6">
        <v>847.99</v>
      </c>
      <c r="H49" s="10">
        <f t="shared" si="2"/>
        <v>0</v>
      </c>
    </row>
    <row r="50" spans="1:8" s="15" customFormat="1" ht="12.75">
      <c r="A50" s="27" t="s">
        <v>29</v>
      </c>
      <c r="B50" s="9"/>
      <c r="C50" s="43">
        <v>2270.34</v>
      </c>
      <c r="D50" s="43">
        <v>1492.14</v>
      </c>
      <c r="E50" s="59">
        <f t="shared" si="0"/>
        <v>778.2</v>
      </c>
      <c r="F50" s="43">
        <v>114.11</v>
      </c>
      <c r="G50" s="43">
        <v>114.11</v>
      </c>
      <c r="H50" s="10">
        <f t="shared" si="2"/>
        <v>0</v>
      </c>
    </row>
    <row r="51" spans="1:8" s="15" customFormat="1" ht="12.75">
      <c r="A51" s="27" t="s">
        <v>30</v>
      </c>
      <c r="B51" s="9"/>
      <c r="C51" s="43">
        <v>4806.89</v>
      </c>
      <c r="D51" s="43">
        <v>4028.69</v>
      </c>
      <c r="E51" s="59">
        <f t="shared" si="0"/>
        <v>778.2000000000003</v>
      </c>
      <c r="F51" s="43">
        <v>548.44</v>
      </c>
      <c r="G51" s="43">
        <v>548.44</v>
      </c>
      <c r="H51" s="10">
        <f t="shared" si="2"/>
        <v>0</v>
      </c>
    </row>
    <row r="52" spans="1:8" s="15" customFormat="1" ht="12.75">
      <c r="A52" s="27" t="s">
        <v>31</v>
      </c>
      <c r="B52" s="9"/>
      <c r="C52" s="43">
        <v>3759.16</v>
      </c>
      <c r="D52" s="43">
        <v>2980.96</v>
      </c>
      <c r="E52" s="59">
        <f t="shared" si="0"/>
        <v>778.1999999999998</v>
      </c>
      <c r="F52" s="43">
        <v>182.65</v>
      </c>
      <c r="G52" s="43">
        <v>182.65</v>
      </c>
      <c r="H52" s="10">
        <f t="shared" si="2"/>
        <v>0</v>
      </c>
    </row>
    <row r="53" spans="1:8" s="15" customFormat="1" ht="12.75">
      <c r="A53" s="27" t="s">
        <v>61</v>
      </c>
      <c r="B53" s="9"/>
      <c r="C53" s="43"/>
      <c r="D53" s="43">
        <v>0</v>
      </c>
      <c r="E53" s="59">
        <f t="shared" si="0"/>
        <v>0</v>
      </c>
      <c r="F53" s="43">
        <v>2.79</v>
      </c>
      <c r="G53" s="43">
        <v>2.79</v>
      </c>
      <c r="H53" s="10">
        <f t="shared" si="2"/>
        <v>0</v>
      </c>
    </row>
    <row r="54" spans="1:8" ht="21">
      <c r="A54" s="29" t="s">
        <v>11</v>
      </c>
      <c r="B54" s="13">
        <v>224</v>
      </c>
      <c r="C54" s="41">
        <f>C55</f>
        <v>0</v>
      </c>
      <c r="D54" s="41">
        <v>4.5</v>
      </c>
      <c r="E54" s="59">
        <f t="shared" si="0"/>
        <v>-4.5</v>
      </c>
      <c r="F54" s="41">
        <v>129.92</v>
      </c>
      <c r="G54" s="6">
        <v>129.92</v>
      </c>
      <c r="H54" s="10">
        <f t="shared" si="2"/>
        <v>0</v>
      </c>
    </row>
    <row r="55" spans="1:8" ht="12.75">
      <c r="A55" s="22" t="s">
        <v>32</v>
      </c>
      <c r="B55" s="11"/>
      <c r="C55" s="43"/>
      <c r="D55" s="43"/>
      <c r="E55" s="59">
        <f t="shared" si="0"/>
        <v>0</v>
      </c>
      <c r="F55" s="43"/>
      <c r="G55" s="10"/>
      <c r="H55" s="10">
        <f t="shared" si="2"/>
        <v>0</v>
      </c>
    </row>
    <row r="56" spans="1:8" ht="12.75">
      <c r="A56" s="30" t="s">
        <v>12</v>
      </c>
      <c r="B56" s="13">
        <v>225</v>
      </c>
      <c r="C56" s="41">
        <v>7577.44</v>
      </c>
      <c r="D56" s="41">
        <v>7394.35</v>
      </c>
      <c r="E56" s="59">
        <f t="shared" si="0"/>
        <v>183.08999999999924</v>
      </c>
      <c r="F56" s="41">
        <v>655.09</v>
      </c>
      <c r="G56" s="6">
        <v>655.09</v>
      </c>
      <c r="H56" s="10">
        <f t="shared" si="2"/>
        <v>0</v>
      </c>
    </row>
    <row r="57" spans="1:8" ht="12.75" hidden="1">
      <c r="A57" s="31" t="s">
        <v>33</v>
      </c>
      <c r="B57" s="9"/>
      <c r="C57" s="43"/>
      <c r="D57" s="43"/>
      <c r="E57" s="59">
        <f t="shared" si="0"/>
        <v>0</v>
      </c>
      <c r="F57" s="43"/>
      <c r="G57" s="10"/>
      <c r="H57" s="10">
        <f t="shared" si="2"/>
        <v>0</v>
      </c>
    </row>
    <row r="58" spans="1:8" ht="12.75" hidden="1">
      <c r="A58" s="31" t="s">
        <v>34</v>
      </c>
      <c r="B58" s="9"/>
      <c r="C58" s="43"/>
      <c r="D58" s="43"/>
      <c r="E58" s="59">
        <f t="shared" si="0"/>
        <v>0</v>
      </c>
      <c r="F58" s="43"/>
      <c r="G58" s="10"/>
      <c r="H58" s="10">
        <f t="shared" si="2"/>
        <v>0</v>
      </c>
    </row>
    <row r="59" spans="1:8" ht="12.75" hidden="1">
      <c r="A59" s="31" t="s">
        <v>35</v>
      </c>
      <c r="B59" s="9"/>
      <c r="C59" s="43"/>
      <c r="D59" s="43"/>
      <c r="E59" s="59">
        <f t="shared" si="0"/>
        <v>0</v>
      </c>
      <c r="F59" s="43"/>
      <c r="G59" s="10"/>
      <c r="H59" s="10">
        <f t="shared" si="2"/>
        <v>0</v>
      </c>
    </row>
    <row r="60" spans="1:8" ht="12.75" hidden="1">
      <c r="A60" s="31" t="s">
        <v>36</v>
      </c>
      <c r="B60" s="9"/>
      <c r="C60" s="43"/>
      <c r="D60" s="43"/>
      <c r="E60" s="59">
        <f t="shared" si="0"/>
        <v>0</v>
      </c>
      <c r="F60" s="43"/>
      <c r="G60" s="10"/>
      <c r="H60" s="10">
        <f t="shared" si="2"/>
        <v>0</v>
      </c>
    </row>
    <row r="61" spans="1:8" ht="12.75" hidden="1">
      <c r="A61" s="31" t="s">
        <v>37</v>
      </c>
      <c r="B61" s="9"/>
      <c r="C61" s="43"/>
      <c r="D61" s="43"/>
      <c r="E61" s="59">
        <f t="shared" si="0"/>
        <v>0</v>
      </c>
      <c r="F61" s="43"/>
      <c r="G61" s="10"/>
      <c r="H61" s="10">
        <f t="shared" si="2"/>
        <v>0</v>
      </c>
    </row>
    <row r="62" spans="1:8" ht="12.75" hidden="1">
      <c r="A62" s="27" t="s">
        <v>27</v>
      </c>
      <c r="B62" s="9"/>
      <c r="C62" s="43"/>
      <c r="D62" s="43"/>
      <c r="E62" s="59">
        <f t="shared" si="0"/>
        <v>0</v>
      </c>
      <c r="F62" s="43"/>
      <c r="G62" s="10"/>
      <c r="H62" s="10">
        <f t="shared" si="2"/>
        <v>0</v>
      </c>
    </row>
    <row r="63" spans="1:8" s="56" customFormat="1" ht="12">
      <c r="A63" s="51" t="s">
        <v>99</v>
      </c>
      <c r="B63" s="52"/>
      <c r="C63" s="54">
        <v>387.28</v>
      </c>
      <c r="D63" s="53">
        <v>295.73471</v>
      </c>
      <c r="E63" s="59">
        <f t="shared" si="0"/>
        <v>91.54528999999997</v>
      </c>
      <c r="F63" s="54"/>
      <c r="G63" s="55">
        <v>93.81052</v>
      </c>
      <c r="H63" s="54"/>
    </row>
    <row r="64" spans="1:8" s="56" customFormat="1" ht="12">
      <c r="A64" s="51" t="s">
        <v>100</v>
      </c>
      <c r="B64" s="52"/>
      <c r="C64" s="55">
        <v>47.49577</v>
      </c>
      <c r="D64" s="53">
        <v>47.49577</v>
      </c>
      <c r="E64" s="59">
        <f t="shared" si="0"/>
        <v>0</v>
      </c>
      <c r="F64" s="54"/>
      <c r="G64" s="55">
        <v>0</v>
      </c>
      <c r="H64" s="54"/>
    </row>
    <row r="65" spans="1:8" s="56" customFormat="1" ht="12">
      <c r="A65" s="51" t="s">
        <v>101</v>
      </c>
      <c r="B65" s="52"/>
      <c r="C65" s="55">
        <v>1.99857</v>
      </c>
      <c r="D65" s="55">
        <v>1.99857</v>
      </c>
      <c r="E65" s="59">
        <f t="shared" si="0"/>
        <v>0</v>
      </c>
      <c r="F65" s="54"/>
      <c r="G65" s="55">
        <v>4.0855</v>
      </c>
      <c r="H65" s="54"/>
    </row>
    <row r="66" spans="1:8" s="56" customFormat="1" ht="12">
      <c r="A66" s="51" t="s">
        <v>102</v>
      </c>
      <c r="B66" s="52"/>
      <c r="C66" s="55">
        <v>306.19</v>
      </c>
      <c r="D66" s="53">
        <v>397.73574</v>
      </c>
      <c r="E66" s="59">
        <f t="shared" si="0"/>
        <v>-91.54574000000002</v>
      </c>
      <c r="F66" s="54"/>
      <c r="G66" s="55">
        <v>55.4</v>
      </c>
      <c r="H66" s="54"/>
    </row>
    <row r="67" spans="1:8" s="56" customFormat="1" ht="12">
      <c r="A67" s="51" t="s">
        <v>103</v>
      </c>
      <c r="B67" s="52"/>
      <c r="C67" s="55">
        <v>129.723</v>
      </c>
      <c r="D67" s="53">
        <v>129.723</v>
      </c>
      <c r="E67" s="59">
        <f t="shared" si="0"/>
        <v>0</v>
      </c>
      <c r="F67" s="54"/>
      <c r="G67" s="55">
        <v>0</v>
      </c>
      <c r="H67" s="54"/>
    </row>
    <row r="68" spans="1:9" s="56" customFormat="1" ht="12">
      <c r="A68" s="51" t="s">
        <v>104</v>
      </c>
      <c r="B68" s="52"/>
      <c r="C68" s="55">
        <v>93.991</v>
      </c>
      <c r="D68" s="53">
        <v>93.991</v>
      </c>
      <c r="E68" s="59">
        <f t="shared" si="0"/>
        <v>0</v>
      </c>
      <c r="F68" s="54"/>
      <c r="G68" s="55">
        <v>0</v>
      </c>
      <c r="H68" s="54"/>
      <c r="I68" s="58"/>
    </row>
    <row r="69" spans="1:9" s="56" customFormat="1" ht="12">
      <c r="A69" s="51" t="s">
        <v>105</v>
      </c>
      <c r="B69" s="52"/>
      <c r="C69" s="55">
        <v>577.69252</v>
      </c>
      <c r="D69" s="53">
        <v>577.69252</v>
      </c>
      <c r="E69" s="59">
        <f t="shared" si="0"/>
        <v>0</v>
      </c>
      <c r="F69" s="54"/>
      <c r="G69" s="55">
        <v>0</v>
      </c>
      <c r="H69" s="54"/>
      <c r="I69" s="58"/>
    </row>
    <row r="70" spans="1:8" s="56" customFormat="1" ht="12">
      <c r="A70" s="51" t="s">
        <v>106</v>
      </c>
      <c r="B70" s="52"/>
      <c r="C70" s="55">
        <v>3491.54115</v>
      </c>
      <c r="D70" s="53">
        <v>3491.54115</v>
      </c>
      <c r="E70" s="59">
        <f t="shared" si="0"/>
        <v>0</v>
      </c>
      <c r="F70" s="54"/>
      <c r="G70" s="55">
        <v>0</v>
      </c>
      <c r="H70" s="54"/>
    </row>
    <row r="71" spans="1:8" s="56" customFormat="1" ht="12">
      <c r="A71" s="51" t="s">
        <v>107</v>
      </c>
      <c r="B71" s="52"/>
      <c r="C71" s="55">
        <f>1572.41623+0.376</f>
        <v>1572.79223</v>
      </c>
      <c r="D71" s="53">
        <f>1572.41623+0.376</f>
        <v>1572.79223</v>
      </c>
      <c r="E71" s="59">
        <f t="shared" si="0"/>
        <v>0</v>
      </c>
      <c r="F71" s="54"/>
      <c r="G71" s="55">
        <v>0</v>
      </c>
      <c r="H71" s="54"/>
    </row>
    <row r="72" spans="1:9" s="56" customFormat="1" ht="12">
      <c r="A72" s="51" t="s">
        <v>108</v>
      </c>
      <c r="B72" s="52"/>
      <c r="C72" s="55">
        <v>344.24042</v>
      </c>
      <c r="D72" s="53">
        <v>344.24042</v>
      </c>
      <c r="E72" s="59">
        <f t="shared" si="0"/>
        <v>0</v>
      </c>
      <c r="F72" s="54"/>
      <c r="G72" s="55">
        <v>0</v>
      </c>
      <c r="H72" s="54"/>
      <c r="I72" s="58"/>
    </row>
    <row r="73" spans="1:10" s="56" customFormat="1" ht="12">
      <c r="A73" s="51" t="s">
        <v>109</v>
      </c>
      <c r="B73" s="52"/>
      <c r="C73" s="55">
        <v>0</v>
      </c>
      <c r="D73" s="53">
        <v>0</v>
      </c>
      <c r="E73" s="59">
        <f t="shared" si="0"/>
        <v>0</v>
      </c>
      <c r="F73" s="54"/>
      <c r="G73" s="55">
        <v>60.15</v>
      </c>
      <c r="H73" s="54"/>
      <c r="I73" s="58"/>
      <c r="J73" s="58"/>
    </row>
    <row r="74" spans="1:9" s="56" customFormat="1" ht="12">
      <c r="A74" s="51" t="s">
        <v>110</v>
      </c>
      <c r="B74" s="52"/>
      <c r="C74" s="55">
        <v>0</v>
      </c>
      <c r="D74" s="53">
        <v>0</v>
      </c>
      <c r="E74" s="59">
        <f t="shared" si="0"/>
        <v>0</v>
      </c>
      <c r="F74" s="54"/>
      <c r="G74" s="55">
        <v>0</v>
      </c>
      <c r="H74" s="54"/>
      <c r="I74" s="58"/>
    </row>
    <row r="75" spans="1:8" s="56" customFormat="1" ht="12">
      <c r="A75" s="51" t="s">
        <v>111</v>
      </c>
      <c r="B75" s="52"/>
      <c r="C75" s="55">
        <v>0</v>
      </c>
      <c r="D75" s="53">
        <v>0</v>
      </c>
      <c r="E75" s="59">
        <f t="shared" si="0"/>
        <v>0</v>
      </c>
      <c r="F75" s="54"/>
      <c r="G75" s="55">
        <v>0.53129</v>
      </c>
      <c r="H75" s="54"/>
    </row>
    <row r="76" spans="1:8" s="56" customFormat="1" ht="12">
      <c r="A76" s="51" t="s">
        <v>112</v>
      </c>
      <c r="B76" s="52"/>
      <c r="C76" s="55">
        <v>77.412</v>
      </c>
      <c r="D76" s="53">
        <v>77.412</v>
      </c>
      <c r="E76" s="59">
        <f t="shared" si="0"/>
        <v>0</v>
      </c>
      <c r="F76" s="54"/>
      <c r="G76" s="55">
        <v>0</v>
      </c>
      <c r="H76" s="54"/>
    </row>
    <row r="77" spans="1:10" s="56" customFormat="1" ht="12">
      <c r="A77" s="51" t="s">
        <v>113</v>
      </c>
      <c r="B77" s="52"/>
      <c r="C77" s="55">
        <v>0</v>
      </c>
      <c r="D77" s="53">
        <v>0</v>
      </c>
      <c r="E77" s="59">
        <f t="shared" si="0"/>
        <v>0</v>
      </c>
      <c r="F77" s="54"/>
      <c r="G77" s="55">
        <v>10.85567</v>
      </c>
      <c r="H77" s="54"/>
      <c r="J77" s="58"/>
    </row>
    <row r="78" spans="1:8" s="57" customFormat="1" ht="12">
      <c r="A78" s="51" t="s">
        <v>114</v>
      </c>
      <c r="B78" s="52"/>
      <c r="C78" s="55">
        <v>547.08</v>
      </c>
      <c r="D78" s="53">
        <v>363.98907</v>
      </c>
      <c r="E78" s="59">
        <f t="shared" si="0"/>
        <v>183.09093000000001</v>
      </c>
      <c r="F78" s="54"/>
      <c r="G78" s="55">
        <v>430.2547</v>
      </c>
      <c r="H78" s="54"/>
    </row>
    <row r="79" spans="1:8" ht="12.75">
      <c r="A79" s="32" t="s">
        <v>13</v>
      </c>
      <c r="B79" s="13">
        <v>226</v>
      </c>
      <c r="C79" s="41">
        <v>5191</v>
      </c>
      <c r="D79" s="41">
        <v>5131.56</v>
      </c>
      <c r="E79" s="59">
        <f t="shared" si="0"/>
        <v>59.4399999999996</v>
      </c>
      <c r="F79" s="41">
        <v>3253.26</v>
      </c>
      <c r="G79" s="6">
        <v>3253.26</v>
      </c>
      <c r="H79" s="10">
        <f t="shared" si="2"/>
        <v>0</v>
      </c>
    </row>
    <row r="80" spans="1:8" ht="12.75">
      <c r="A80" s="27" t="s">
        <v>38</v>
      </c>
      <c r="B80" s="9"/>
      <c r="C80" s="43">
        <v>300.41</v>
      </c>
      <c r="D80" s="43">
        <v>300.41</v>
      </c>
      <c r="E80" s="59">
        <f t="shared" si="0"/>
        <v>0</v>
      </c>
      <c r="F80" s="43">
        <v>16.93</v>
      </c>
      <c r="G80" s="43">
        <v>16.93</v>
      </c>
      <c r="H80" s="10">
        <f t="shared" si="2"/>
        <v>0</v>
      </c>
    </row>
    <row r="81" spans="1:8" ht="12.75" hidden="1">
      <c r="A81" s="27" t="s">
        <v>39</v>
      </c>
      <c r="B81" s="9"/>
      <c r="C81" s="43"/>
      <c r="D81" s="43"/>
      <c r="E81" s="59">
        <f t="shared" si="0"/>
        <v>0</v>
      </c>
      <c r="F81" s="43">
        <v>16.93</v>
      </c>
      <c r="G81" s="10"/>
      <c r="H81" s="10">
        <f t="shared" si="2"/>
        <v>16.93</v>
      </c>
    </row>
    <row r="82" spans="1:8" ht="12.75">
      <c r="A82" s="27" t="s">
        <v>40</v>
      </c>
      <c r="B82" s="9"/>
      <c r="C82" s="43"/>
      <c r="D82" s="43"/>
      <c r="E82" s="59">
        <f t="shared" si="0"/>
        <v>0</v>
      </c>
      <c r="F82" s="43"/>
      <c r="G82" s="10"/>
      <c r="H82" s="10">
        <f t="shared" si="2"/>
        <v>0</v>
      </c>
    </row>
    <row r="83" spans="1:8" ht="12.75">
      <c r="A83" s="27" t="s">
        <v>41</v>
      </c>
      <c r="B83" s="9"/>
      <c r="C83" s="43"/>
      <c r="D83" s="43"/>
      <c r="E83" s="59">
        <f t="shared" si="0"/>
        <v>0</v>
      </c>
      <c r="F83" s="43"/>
      <c r="G83" s="10"/>
      <c r="H83" s="10">
        <f t="shared" si="2"/>
        <v>0</v>
      </c>
    </row>
    <row r="84" spans="1:8" ht="12.75">
      <c r="A84" s="27" t="s">
        <v>42</v>
      </c>
      <c r="B84" s="9"/>
      <c r="C84" s="43"/>
      <c r="D84" s="43"/>
      <c r="E84" s="59">
        <f t="shared" si="0"/>
        <v>0</v>
      </c>
      <c r="F84" s="43"/>
      <c r="G84" s="10"/>
      <c r="H84" s="10">
        <f t="shared" si="2"/>
        <v>0</v>
      </c>
    </row>
    <row r="85" spans="1:8" ht="12.75">
      <c r="A85" s="31" t="s">
        <v>43</v>
      </c>
      <c r="B85" s="9"/>
      <c r="C85" s="43"/>
      <c r="D85" s="43"/>
      <c r="E85" s="59">
        <f t="shared" si="0"/>
        <v>0</v>
      </c>
      <c r="F85" s="43"/>
      <c r="G85" s="10"/>
      <c r="H85" s="10">
        <f t="shared" si="2"/>
        <v>0</v>
      </c>
    </row>
    <row r="86" spans="1:8" ht="12.75">
      <c r="A86" s="31" t="s">
        <v>74</v>
      </c>
      <c r="B86" s="9"/>
      <c r="C86" s="43"/>
      <c r="D86" s="43"/>
      <c r="E86" s="59">
        <f t="shared" si="0"/>
        <v>0</v>
      </c>
      <c r="F86" s="43">
        <v>227.47</v>
      </c>
      <c r="G86" s="43">
        <v>227.47</v>
      </c>
      <c r="H86" s="10">
        <f t="shared" si="2"/>
        <v>0</v>
      </c>
    </row>
    <row r="87" spans="1:8" ht="12.75">
      <c r="A87" s="31" t="s">
        <v>75</v>
      </c>
      <c r="B87" s="9"/>
      <c r="C87" s="43">
        <v>2</v>
      </c>
      <c r="D87" s="43">
        <v>2</v>
      </c>
      <c r="E87" s="59">
        <f t="shared" si="0"/>
        <v>0</v>
      </c>
      <c r="F87" s="43">
        <v>14.85</v>
      </c>
      <c r="G87" s="43">
        <v>14.85</v>
      </c>
      <c r="H87" s="10">
        <f t="shared" si="2"/>
        <v>0</v>
      </c>
    </row>
    <row r="88" spans="1:8" ht="12.75">
      <c r="A88" s="31" t="s">
        <v>73</v>
      </c>
      <c r="B88" s="9"/>
      <c r="C88" s="43">
        <v>97.42</v>
      </c>
      <c r="D88" s="43">
        <v>97.42</v>
      </c>
      <c r="E88" s="59">
        <f t="shared" si="0"/>
        <v>0</v>
      </c>
      <c r="F88" s="43">
        <v>162.07</v>
      </c>
      <c r="G88" s="43">
        <v>162.07</v>
      </c>
      <c r="H88" s="10">
        <f t="shared" si="2"/>
        <v>0</v>
      </c>
    </row>
    <row r="89" spans="1:8" ht="12.75">
      <c r="A89" s="31" t="s">
        <v>72</v>
      </c>
      <c r="B89" s="9"/>
      <c r="C89" s="43">
        <v>82.2</v>
      </c>
      <c r="D89" s="43">
        <v>52.46</v>
      </c>
      <c r="E89" s="59">
        <f t="shared" si="0"/>
        <v>29.740000000000002</v>
      </c>
      <c r="F89" s="43">
        <v>74.35</v>
      </c>
      <c r="G89" s="43">
        <v>74.35</v>
      </c>
      <c r="H89" s="10">
        <f t="shared" si="2"/>
        <v>0</v>
      </c>
    </row>
    <row r="90" spans="1:8" ht="12.75">
      <c r="A90" s="31" t="s">
        <v>71</v>
      </c>
      <c r="B90" s="9"/>
      <c r="C90" s="43">
        <v>85.59</v>
      </c>
      <c r="D90" s="43">
        <v>85.59</v>
      </c>
      <c r="E90" s="59">
        <f t="shared" si="0"/>
        <v>0</v>
      </c>
      <c r="F90" s="43">
        <v>723.12</v>
      </c>
      <c r="G90" s="43">
        <v>723.12</v>
      </c>
      <c r="H90" s="10">
        <f t="shared" si="2"/>
        <v>0</v>
      </c>
    </row>
    <row r="91" spans="1:8" ht="12.75">
      <c r="A91" s="31" t="s">
        <v>70</v>
      </c>
      <c r="B91" s="9"/>
      <c r="C91" s="43"/>
      <c r="D91" s="43">
        <v>0</v>
      </c>
      <c r="E91" s="59">
        <f t="shared" si="0"/>
        <v>0</v>
      </c>
      <c r="F91" s="43">
        <v>0</v>
      </c>
      <c r="G91" s="10"/>
      <c r="H91" s="10">
        <f t="shared" si="2"/>
        <v>0</v>
      </c>
    </row>
    <row r="92" spans="1:8" ht="12.75">
      <c r="A92" s="31" t="s">
        <v>69</v>
      </c>
      <c r="B92" s="9"/>
      <c r="C92" s="43">
        <v>157.921</v>
      </c>
      <c r="D92" s="43">
        <v>157.921</v>
      </c>
      <c r="E92" s="59">
        <f t="shared" si="0"/>
        <v>0</v>
      </c>
      <c r="F92" s="43">
        <v>0</v>
      </c>
      <c r="G92" s="10"/>
      <c r="H92" s="10">
        <f t="shared" si="2"/>
        <v>0</v>
      </c>
    </row>
    <row r="93" spans="1:8" ht="12.75">
      <c r="A93" s="31" t="s">
        <v>62</v>
      </c>
      <c r="B93" s="9"/>
      <c r="C93" s="43">
        <v>238.29</v>
      </c>
      <c r="D93" s="43">
        <v>238.29</v>
      </c>
      <c r="E93" s="59">
        <f t="shared" si="0"/>
        <v>0</v>
      </c>
      <c r="F93" s="43">
        <v>6.65</v>
      </c>
      <c r="G93" s="43">
        <v>6.65</v>
      </c>
      <c r="H93" s="10">
        <f t="shared" si="2"/>
        <v>0</v>
      </c>
    </row>
    <row r="94" spans="1:8" ht="12.75">
      <c r="A94" s="31" t="s">
        <v>44</v>
      </c>
      <c r="B94" s="9"/>
      <c r="C94" s="43">
        <v>673.09</v>
      </c>
      <c r="D94" s="43">
        <v>673.09</v>
      </c>
      <c r="E94" s="59">
        <f t="shared" si="0"/>
        <v>0</v>
      </c>
      <c r="F94" s="43">
        <v>37.43</v>
      </c>
      <c r="G94" s="43">
        <v>37.43</v>
      </c>
      <c r="H94" s="10">
        <f t="shared" si="2"/>
        <v>0</v>
      </c>
    </row>
    <row r="95" spans="1:8" ht="12.75">
      <c r="A95" s="31" t="s">
        <v>45</v>
      </c>
      <c r="B95" s="9"/>
      <c r="C95" s="43">
        <v>2195.63</v>
      </c>
      <c r="D95" s="43">
        <v>2195.63</v>
      </c>
      <c r="E95" s="59">
        <f t="shared" si="0"/>
        <v>0</v>
      </c>
      <c r="F95" s="43">
        <v>1695.8</v>
      </c>
      <c r="G95" s="43">
        <v>1695.8</v>
      </c>
      <c r="H95" s="10">
        <f t="shared" si="2"/>
        <v>0</v>
      </c>
    </row>
    <row r="96" spans="1:8" ht="12.75">
      <c r="A96" s="31" t="s">
        <v>68</v>
      </c>
      <c r="B96" s="9"/>
      <c r="C96" s="43">
        <v>82.2</v>
      </c>
      <c r="D96" s="43">
        <v>82.2</v>
      </c>
      <c r="E96" s="59">
        <f t="shared" si="0"/>
        <v>0</v>
      </c>
      <c r="F96" s="43">
        <v>0</v>
      </c>
      <c r="G96" s="10"/>
      <c r="H96" s="10">
        <f t="shared" si="2"/>
        <v>0</v>
      </c>
    </row>
    <row r="97" spans="1:8" ht="12.75">
      <c r="A97" s="31" t="s">
        <v>67</v>
      </c>
      <c r="B97" s="9"/>
      <c r="C97" s="43">
        <v>115.04</v>
      </c>
      <c r="D97" s="43">
        <v>115.04</v>
      </c>
      <c r="E97" s="59">
        <f t="shared" si="0"/>
        <v>0</v>
      </c>
      <c r="F97" s="43">
        <v>87.6</v>
      </c>
      <c r="G97" s="43">
        <v>87.6</v>
      </c>
      <c r="H97" s="10">
        <f t="shared" si="2"/>
        <v>0</v>
      </c>
    </row>
    <row r="98" spans="1:8" ht="12.75">
      <c r="A98" s="31" t="s">
        <v>66</v>
      </c>
      <c r="B98" s="9"/>
      <c r="C98" s="43">
        <v>171.19</v>
      </c>
      <c r="D98" s="43">
        <v>171.19</v>
      </c>
      <c r="E98" s="59">
        <f t="shared" si="0"/>
        <v>0</v>
      </c>
      <c r="F98" s="43">
        <v>18.58</v>
      </c>
      <c r="G98" s="43">
        <v>18.58</v>
      </c>
      <c r="H98" s="10">
        <f t="shared" si="2"/>
        <v>0</v>
      </c>
    </row>
    <row r="99" spans="1:8" ht="12.75">
      <c r="A99" s="31" t="s">
        <v>65</v>
      </c>
      <c r="B99" s="9"/>
      <c r="C99" s="43">
        <v>115.09</v>
      </c>
      <c r="D99" s="43">
        <v>115.09</v>
      </c>
      <c r="E99" s="59">
        <f t="shared" si="0"/>
        <v>0</v>
      </c>
      <c r="F99" s="43">
        <v>7.08</v>
      </c>
      <c r="G99" s="43">
        <v>7.08</v>
      </c>
      <c r="H99" s="10">
        <f t="shared" si="2"/>
        <v>0</v>
      </c>
    </row>
    <row r="100" spans="1:8" ht="12.75">
      <c r="A100" s="31" t="s">
        <v>64</v>
      </c>
      <c r="B100" s="9"/>
      <c r="C100" s="43">
        <v>650.27</v>
      </c>
      <c r="D100" s="43">
        <v>650.27</v>
      </c>
      <c r="E100" s="59">
        <f t="shared" si="0"/>
        <v>0</v>
      </c>
      <c r="F100" s="43">
        <v>133.65</v>
      </c>
      <c r="G100" s="43">
        <v>133.65</v>
      </c>
      <c r="H100" s="10">
        <f t="shared" si="2"/>
        <v>0</v>
      </c>
    </row>
    <row r="101" spans="1:8" ht="12.75">
      <c r="A101" s="31" t="s">
        <v>63</v>
      </c>
      <c r="B101" s="9"/>
      <c r="C101" s="43">
        <v>94.1</v>
      </c>
      <c r="D101" s="43">
        <v>94.1</v>
      </c>
      <c r="E101" s="59">
        <f t="shared" si="0"/>
        <v>0</v>
      </c>
      <c r="F101" s="43">
        <v>32.75</v>
      </c>
      <c r="G101" s="43">
        <v>32.75</v>
      </c>
      <c r="H101" s="10">
        <f t="shared" si="2"/>
        <v>0</v>
      </c>
    </row>
    <row r="102" spans="1:8" ht="12.75">
      <c r="A102" s="27" t="s">
        <v>46</v>
      </c>
      <c r="B102" s="9"/>
      <c r="C102" s="43">
        <v>130.56</v>
      </c>
      <c r="D102" s="43">
        <v>100.86</v>
      </c>
      <c r="E102" s="59">
        <f t="shared" si="0"/>
        <v>29.700000000000003</v>
      </c>
      <c r="F102" s="43">
        <v>14.93</v>
      </c>
      <c r="G102" s="43">
        <v>14.93</v>
      </c>
      <c r="H102" s="10">
        <f t="shared" si="2"/>
        <v>0</v>
      </c>
    </row>
    <row r="103" spans="1:8" ht="12.75">
      <c r="A103" s="21" t="s">
        <v>83</v>
      </c>
      <c r="B103" s="13">
        <v>262</v>
      </c>
      <c r="C103" s="41">
        <v>7553.5</v>
      </c>
      <c r="D103" s="41">
        <v>7553.5</v>
      </c>
      <c r="E103" s="59">
        <f t="shared" si="0"/>
        <v>0</v>
      </c>
      <c r="F103" s="41">
        <v>0</v>
      </c>
      <c r="G103" s="6">
        <v>0</v>
      </c>
      <c r="H103" s="10">
        <f t="shared" si="2"/>
        <v>0</v>
      </c>
    </row>
    <row r="104" spans="1:8" ht="12.75">
      <c r="A104" s="36" t="s">
        <v>76</v>
      </c>
      <c r="B104" s="13"/>
      <c r="C104" s="61">
        <v>5732.03</v>
      </c>
      <c r="D104" s="48">
        <v>5732.03</v>
      </c>
      <c r="E104" s="59">
        <f t="shared" si="0"/>
        <v>0</v>
      </c>
      <c r="F104" s="43">
        <v>0</v>
      </c>
      <c r="G104" s="6"/>
      <c r="H104" s="10">
        <f t="shared" si="2"/>
        <v>0</v>
      </c>
    </row>
    <row r="105" spans="1:8" ht="12.75">
      <c r="A105" s="36" t="s">
        <v>77</v>
      </c>
      <c r="B105" s="13"/>
      <c r="C105" s="61">
        <v>0</v>
      </c>
      <c r="D105" s="48">
        <v>0</v>
      </c>
      <c r="E105" s="59">
        <f t="shared" si="0"/>
        <v>0</v>
      </c>
      <c r="F105" s="43">
        <v>0</v>
      </c>
      <c r="G105" s="6"/>
      <c r="H105" s="10">
        <f t="shared" si="2"/>
        <v>0</v>
      </c>
    </row>
    <row r="106" spans="1:8" ht="12.75">
      <c r="A106" s="36" t="s">
        <v>78</v>
      </c>
      <c r="B106" s="13"/>
      <c r="C106" s="61">
        <v>239.35</v>
      </c>
      <c r="D106" s="48">
        <v>239.35</v>
      </c>
      <c r="E106" s="59">
        <f t="shared" si="0"/>
        <v>0</v>
      </c>
      <c r="F106" s="43">
        <v>0</v>
      </c>
      <c r="G106" s="6"/>
      <c r="H106" s="10">
        <f t="shared" si="2"/>
        <v>0</v>
      </c>
    </row>
    <row r="107" spans="1:8" ht="12.75">
      <c r="A107" s="36" t="s">
        <v>79</v>
      </c>
      <c r="B107" s="13"/>
      <c r="C107" s="61">
        <v>34.41</v>
      </c>
      <c r="D107" s="48">
        <v>34.41</v>
      </c>
      <c r="E107" s="59">
        <f t="shared" si="0"/>
        <v>0</v>
      </c>
      <c r="F107" s="43">
        <v>0</v>
      </c>
      <c r="G107" s="6"/>
      <c r="H107" s="10">
        <f t="shared" si="2"/>
        <v>0</v>
      </c>
    </row>
    <row r="108" spans="1:8" ht="12.75">
      <c r="A108" s="36" t="s">
        <v>80</v>
      </c>
      <c r="B108" s="13"/>
      <c r="C108" s="61">
        <v>20.4</v>
      </c>
      <c r="D108" s="48">
        <v>20.4</v>
      </c>
      <c r="E108" s="59">
        <f t="shared" si="0"/>
        <v>0</v>
      </c>
      <c r="F108" s="43">
        <v>0</v>
      </c>
      <c r="G108" s="6"/>
      <c r="H108" s="10">
        <f t="shared" si="2"/>
        <v>0</v>
      </c>
    </row>
    <row r="109" spans="1:8" ht="12.75">
      <c r="A109" s="36" t="s">
        <v>81</v>
      </c>
      <c r="B109" s="13"/>
      <c r="C109" s="61"/>
      <c r="D109" s="48">
        <v>0</v>
      </c>
      <c r="E109" s="59">
        <f t="shared" si="0"/>
        <v>0</v>
      </c>
      <c r="F109" s="43">
        <v>0</v>
      </c>
      <c r="G109" s="6"/>
      <c r="H109" s="10">
        <f t="shared" si="2"/>
        <v>0</v>
      </c>
    </row>
    <row r="110" spans="1:8" ht="12.75">
      <c r="A110" s="36" t="s">
        <v>82</v>
      </c>
      <c r="B110" s="13"/>
      <c r="C110" s="61">
        <v>1527.32</v>
      </c>
      <c r="D110" s="48">
        <v>1527.32</v>
      </c>
      <c r="E110" s="59">
        <f t="shared" si="0"/>
        <v>0</v>
      </c>
      <c r="F110" s="43">
        <v>0</v>
      </c>
      <c r="G110" s="6"/>
      <c r="H110" s="10">
        <f t="shared" si="2"/>
        <v>0</v>
      </c>
    </row>
    <row r="111" spans="1:8" ht="12.75">
      <c r="A111" s="36" t="s">
        <v>14</v>
      </c>
      <c r="B111" s="13">
        <v>290</v>
      </c>
      <c r="C111" s="41">
        <v>37444.84</v>
      </c>
      <c r="D111" s="41">
        <v>25531.77</v>
      </c>
      <c r="E111" s="59">
        <f t="shared" si="0"/>
        <v>11913.069999999996</v>
      </c>
      <c r="F111" s="41">
        <v>172</v>
      </c>
      <c r="G111" s="6">
        <v>172</v>
      </c>
      <c r="H111" s="10">
        <f t="shared" si="2"/>
        <v>0</v>
      </c>
    </row>
    <row r="112" spans="1:8" ht="12.75">
      <c r="A112" s="36" t="s">
        <v>84</v>
      </c>
      <c r="B112" s="13"/>
      <c r="C112" s="43">
        <v>396.2</v>
      </c>
      <c r="D112" s="37">
        <v>396.201</v>
      </c>
      <c r="E112" s="59">
        <f t="shared" si="0"/>
        <v>-0.0010000000000331966</v>
      </c>
      <c r="F112" s="37">
        <v>0</v>
      </c>
      <c r="G112" s="37">
        <v>0</v>
      </c>
      <c r="H112" s="10">
        <f aca="true" t="shared" si="3" ref="H112:H137">F112-G112</f>
        <v>0</v>
      </c>
    </row>
    <row r="113" spans="1:8" ht="24">
      <c r="A113" s="36" t="s">
        <v>85</v>
      </c>
      <c r="B113" s="13"/>
      <c r="C113" s="43"/>
      <c r="D113" s="37">
        <v>0</v>
      </c>
      <c r="E113" s="59">
        <f t="shared" si="0"/>
        <v>0</v>
      </c>
      <c r="F113" s="37">
        <v>12.479</v>
      </c>
      <c r="G113" s="37">
        <v>12.479</v>
      </c>
      <c r="H113" s="10">
        <f t="shared" si="3"/>
        <v>0</v>
      </c>
    </row>
    <row r="114" spans="1:8" ht="12.75">
      <c r="A114" s="36" t="s">
        <v>86</v>
      </c>
      <c r="B114" s="13"/>
      <c r="C114" s="43">
        <v>36738.4</v>
      </c>
      <c r="D114" s="38">
        <v>24814.4</v>
      </c>
      <c r="E114" s="59">
        <f t="shared" si="0"/>
        <v>11924</v>
      </c>
      <c r="F114" s="38">
        <v>71.9005</v>
      </c>
      <c r="G114" s="38">
        <v>71.9005</v>
      </c>
      <c r="H114" s="10">
        <f t="shared" si="3"/>
        <v>0</v>
      </c>
    </row>
    <row r="115" spans="1:8" ht="12.75">
      <c r="A115" s="36" t="s">
        <v>87</v>
      </c>
      <c r="B115" s="13"/>
      <c r="C115" s="43"/>
      <c r="D115" s="38"/>
      <c r="E115" s="59">
        <f t="shared" si="0"/>
        <v>0</v>
      </c>
      <c r="F115" s="37">
        <v>-158.8</v>
      </c>
      <c r="G115" s="37">
        <v>-158.8</v>
      </c>
      <c r="H115" s="10">
        <f t="shared" si="3"/>
        <v>0</v>
      </c>
    </row>
    <row r="116" spans="1:8" ht="24">
      <c r="A116" s="36" t="s">
        <v>88</v>
      </c>
      <c r="B116" s="13"/>
      <c r="C116" s="43">
        <v>250.46</v>
      </c>
      <c r="D116" s="48">
        <v>261.42</v>
      </c>
      <c r="E116" s="59">
        <f t="shared" si="0"/>
        <v>-10.960000000000008</v>
      </c>
      <c r="F116" s="37">
        <v>0</v>
      </c>
      <c r="G116" s="6"/>
      <c r="H116" s="10">
        <f t="shared" si="3"/>
        <v>0</v>
      </c>
    </row>
    <row r="117" spans="1:8" ht="24">
      <c r="A117" s="36" t="s">
        <v>89</v>
      </c>
      <c r="B117" s="13"/>
      <c r="C117" s="43">
        <v>49.3</v>
      </c>
      <c r="D117" s="48">
        <v>49.27</v>
      </c>
      <c r="E117" s="59">
        <f t="shared" si="0"/>
        <v>0.02999999999999403</v>
      </c>
      <c r="F117" s="37">
        <v>14.97</v>
      </c>
      <c r="G117" s="37">
        <v>14.97</v>
      </c>
      <c r="H117" s="10">
        <f t="shared" si="3"/>
        <v>0</v>
      </c>
    </row>
    <row r="118" spans="1:8" ht="12.75">
      <c r="A118" s="36" t="s">
        <v>90</v>
      </c>
      <c r="B118" s="13"/>
      <c r="C118" s="43"/>
      <c r="D118" s="37">
        <v>0</v>
      </c>
      <c r="E118" s="59">
        <f t="shared" si="0"/>
        <v>0</v>
      </c>
      <c r="F118" s="37">
        <v>150.41822</v>
      </c>
      <c r="G118" s="37">
        <v>150.41822</v>
      </c>
      <c r="H118" s="10">
        <f t="shared" si="3"/>
        <v>0</v>
      </c>
    </row>
    <row r="119" spans="1:8" ht="24">
      <c r="A119" s="36" t="s">
        <v>91</v>
      </c>
      <c r="B119" s="13"/>
      <c r="C119" s="43">
        <v>8.08</v>
      </c>
      <c r="D119" s="50">
        <v>8.08</v>
      </c>
      <c r="E119" s="59">
        <f t="shared" si="0"/>
        <v>0</v>
      </c>
      <c r="F119" s="37">
        <v>21.22016</v>
      </c>
      <c r="G119" s="37">
        <v>21.22016</v>
      </c>
      <c r="H119" s="10">
        <f t="shared" si="3"/>
        <v>0</v>
      </c>
    </row>
    <row r="120" spans="1:8" ht="12.75">
      <c r="A120" s="36" t="s">
        <v>92</v>
      </c>
      <c r="B120" s="13"/>
      <c r="C120" s="43"/>
      <c r="D120" s="37">
        <v>0</v>
      </c>
      <c r="E120" s="59">
        <f t="shared" si="0"/>
        <v>0</v>
      </c>
      <c r="F120" s="37">
        <v>0</v>
      </c>
      <c r="G120" s="6"/>
      <c r="H120" s="10">
        <f t="shared" si="3"/>
        <v>0</v>
      </c>
    </row>
    <row r="121" spans="1:8" ht="12.75">
      <c r="A121" s="36" t="s">
        <v>93</v>
      </c>
      <c r="B121" s="13"/>
      <c r="C121" s="43">
        <v>2.4</v>
      </c>
      <c r="D121" s="37">
        <v>2.40975</v>
      </c>
      <c r="E121" s="59">
        <f t="shared" si="0"/>
        <v>-0.009749999999999925</v>
      </c>
      <c r="F121" s="43">
        <v>59.81</v>
      </c>
      <c r="G121" s="43">
        <v>59.81</v>
      </c>
      <c r="H121" s="10">
        <f t="shared" si="3"/>
        <v>0</v>
      </c>
    </row>
    <row r="122" spans="1:8" ht="12.75">
      <c r="A122" s="21" t="s">
        <v>98</v>
      </c>
      <c r="B122" s="13">
        <v>310</v>
      </c>
      <c r="C122" s="41">
        <v>3688</v>
      </c>
      <c r="D122" s="41">
        <v>4183.01</v>
      </c>
      <c r="E122" s="59">
        <f t="shared" si="0"/>
        <v>-495.0100000000002</v>
      </c>
      <c r="F122" s="41">
        <v>2118.86</v>
      </c>
      <c r="G122" s="6">
        <v>240.16</v>
      </c>
      <c r="H122" s="10">
        <f t="shared" si="3"/>
        <v>1878.7</v>
      </c>
    </row>
    <row r="123" spans="1:8" ht="12.75">
      <c r="A123" s="36" t="s">
        <v>94</v>
      </c>
      <c r="B123" s="13"/>
      <c r="C123" s="43">
        <v>686.95</v>
      </c>
      <c r="D123" s="48">
        <v>817.01</v>
      </c>
      <c r="E123" s="59">
        <f t="shared" si="0"/>
        <v>-130.05999999999995</v>
      </c>
      <c r="F123" s="48">
        <v>343</v>
      </c>
      <c r="G123" s="48">
        <v>68.16</v>
      </c>
      <c r="H123" s="10">
        <f t="shared" si="3"/>
        <v>274.84000000000003</v>
      </c>
    </row>
    <row r="124" spans="1:8" ht="24">
      <c r="A124" s="36" t="s">
        <v>95</v>
      </c>
      <c r="B124" s="13"/>
      <c r="C124" s="43">
        <v>1544.05</v>
      </c>
      <c r="D124" s="48">
        <v>1726.55</v>
      </c>
      <c r="E124" s="59">
        <f t="shared" si="0"/>
        <v>-182.5</v>
      </c>
      <c r="F124" s="48">
        <v>1357.86</v>
      </c>
      <c r="G124" s="48">
        <v>157.19</v>
      </c>
      <c r="H124" s="47">
        <f>F124-G124</f>
        <v>1200.6699999999998</v>
      </c>
    </row>
    <row r="125" spans="1:8" ht="12.75">
      <c r="A125" s="36" t="s">
        <v>96</v>
      </c>
      <c r="B125" s="13"/>
      <c r="C125" s="43"/>
      <c r="D125" s="48">
        <v>32.55</v>
      </c>
      <c r="E125" s="59">
        <f t="shared" si="0"/>
        <v>-32.55</v>
      </c>
      <c r="F125" s="37">
        <v>0</v>
      </c>
      <c r="G125" s="6"/>
      <c r="H125" s="10">
        <f t="shared" si="3"/>
        <v>0</v>
      </c>
    </row>
    <row r="126" spans="1:8" ht="24">
      <c r="A126" s="36" t="s">
        <v>97</v>
      </c>
      <c r="B126" s="13"/>
      <c r="C126" s="43">
        <v>1457</v>
      </c>
      <c r="D126" s="48">
        <v>1606.9</v>
      </c>
      <c r="E126" s="59">
        <f t="shared" si="0"/>
        <v>-149.9000000000001</v>
      </c>
      <c r="F126" s="48">
        <v>418</v>
      </c>
      <c r="G126" s="10">
        <v>14.81</v>
      </c>
      <c r="H126" s="10">
        <f t="shared" si="3"/>
        <v>403.19</v>
      </c>
    </row>
    <row r="127" spans="1:8" ht="12.75">
      <c r="A127" s="21" t="s">
        <v>47</v>
      </c>
      <c r="B127" s="13">
        <v>340</v>
      </c>
      <c r="C127" s="41">
        <v>1614.2</v>
      </c>
      <c r="D127" s="41">
        <v>2236.39</v>
      </c>
      <c r="E127" s="59">
        <f t="shared" si="0"/>
        <v>-622.1899999999998</v>
      </c>
      <c r="F127" s="41">
        <v>3000</v>
      </c>
      <c r="G127" s="6">
        <v>1696.81</v>
      </c>
      <c r="H127" s="10">
        <f t="shared" si="3"/>
        <v>1303.19</v>
      </c>
    </row>
    <row r="128" spans="1:8" ht="12.75">
      <c r="A128" s="27" t="s">
        <v>48</v>
      </c>
      <c r="B128" s="16"/>
      <c r="C128" s="43"/>
      <c r="D128" s="43"/>
      <c r="E128" s="59">
        <f t="shared" si="0"/>
        <v>0</v>
      </c>
      <c r="F128" s="43"/>
      <c r="G128" s="10"/>
      <c r="H128" s="10">
        <f t="shared" si="3"/>
        <v>0</v>
      </c>
    </row>
    <row r="129" spans="1:8" ht="12.75">
      <c r="A129" s="27" t="s">
        <v>49</v>
      </c>
      <c r="B129" s="17"/>
      <c r="C129" s="43"/>
      <c r="D129" s="43"/>
      <c r="E129" s="59">
        <f aca="true" t="shared" si="4" ref="E129:E138">C129-D129</f>
        <v>0</v>
      </c>
      <c r="F129" s="43"/>
      <c r="G129" s="10"/>
      <c r="H129" s="10">
        <f t="shared" si="3"/>
        <v>0</v>
      </c>
    </row>
    <row r="130" spans="1:8" ht="12.75">
      <c r="A130" s="27" t="s">
        <v>50</v>
      </c>
      <c r="B130" s="18"/>
      <c r="C130" s="43">
        <v>167.7</v>
      </c>
      <c r="D130" s="43">
        <v>240.8</v>
      </c>
      <c r="E130" s="59">
        <f t="shared" si="4"/>
        <v>-73.10000000000002</v>
      </c>
      <c r="F130" s="43">
        <v>100</v>
      </c>
      <c r="G130" s="49">
        <v>40</v>
      </c>
      <c r="H130" s="10">
        <f t="shared" si="3"/>
        <v>60</v>
      </c>
    </row>
    <row r="131" spans="1:8" ht="12.75">
      <c r="A131" s="27" t="s">
        <v>51</v>
      </c>
      <c r="B131" s="18"/>
      <c r="C131" s="43"/>
      <c r="D131" s="43"/>
      <c r="E131" s="59">
        <f t="shared" si="4"/>
        <v>0</v>
      </c>
      <c r="F131" s="43"/>
      <c r="G131" s="49"/>
      <c r="H131" s="10">
        <f t="shared" si="3"/>
        <v>0</v>
      </c>
    </row>
    <row r="132" spans="1:8" ht="12.75">
      <c r="A132" s="27" t="s">
        <v>52</v>
      </c>
      <c r="B132" s="18"/>
      <c r="C132" s="43">
        <v>266</v>
      </c>
      <c r="D132" s="43">
        <v>415.7</v>
      </c>
      <c r="E132" s="59">
        <f t="shared" si="4"/>
        <v>-149.7</v>
      </c>
      <c r="F132" s="43">
        <v>800</v>
      </c>
      <c r="G132" s="49">
        <v>464.52</v>
      </c>
      <c r="H132" s="10">
        <f t="shared" si="3"/>
        <v>335.48</v>
      </c>
    </row>
    <row r="133" spans="1:8" ht="12.75">
      <c r="A133" s="27" t="s">
        <v>53</v>
      </c>
      <c r="B133" s="18"/>
      <c r="C133" s="43"/>
      <c r="D133" s="43"/>
      <c r="E133" s="59">
        <f t="shared" si="4"/>
        <v>0</v>
      </c>
      <c r="F133" s="43"/>
      <c r="G133" s="49"/>
      <c r="H133" s="10">
        <f t="shared" si="3"/>
        <v>0</v>
      </c>
    </row>
    <row r="134" spans="1:8" ht="12.75">
      <c r="A134" s="27" t="s">
        <v>54</v>
      </c>
      <c r="B134" s="18"/>
      <c r="C134" s="43">
        <v>100.28</v>
      </c>
      <c r="D134" s="43">
        <v>122.21</v>
      </c>
      <c r="E134" s="59">
        <f t="shared" si="4"/>
        <v>-21.929999999999993</v>
      </c>
      <c r="F134" s="43">
        <v>500</v>
      </c>
      <c r="G134" s="49">
        <v>53.06</v>
      </c>
      <c r="H134" s="10">
        <f t="shared" si="3"/>
        <v>446.94</v>
      </c>
    </row>
    <row r="135" spans="1:8" ht="12.75">
      <c r="A135" s="27" t="s">
        <v>55</v>
      </c>
      <c r="B135" s="18"/>
      <c r="C135" s="43">
        <v>921.22</v>
      </c>
      <c r="D135" s="43">
        <v>1244.96</v>
      </c>
      <c r="E135" s="59">
        <f t="shared" si="4"/>
        <v>-323.74</v>
      </c>
      <c r="F135" s="43">
        <v>910</v>
      </c>
      <c r="G135" s="49">
        <v>810.35</v>
      </c>
      <c r="H135" s="10">
        <f t="shared" si="3"/>
        <v>99.64999999999998</v>
      </c>
    </row>
    <row r="136" spans="1:8" ht="12.75">
      <c r="A136" s="27" t="s">
        <v>56</v>
      </c>
      <c r="B136" s="18"/>
      <c r="C136" s="43">
        <v>134</v>
      </c>
      <c r="D136" s="43">
        <v>184.33</v>
      </c>
      <c r="E136" s="59">
        <f t="shared" si="4"/>
        <v>-50.33000000000001</v>
      </c>
      <c r="F136" s="43">
        <v>400</v>
      </c>
      <c r="G136" s="49">
        <v>280.13</v>
      </c>
      <c r="H136" s="10">
        <f t="shared" si="3"/>
        <v>119.87</v>
      </c>
    </row>
    <row r="137" spans="1:8" ht="12.75">
      <c r="A137" s="27" t="s">
        <v>27</v>
      </c>
      <c r="B137" s="18"/>
      <c r="C137" s="43">
        <v>25</v>
      </c>
      <c r="D137" s="43">
        <v>28.39</v>
      </c>
      <c r="E137" s="59">
        <f t="shared" si="4"/>
        <v>-3.3900000000000006</v>
      </c>
      <c r="F137" s="43">
        <v>290</v>
      </c>
      <c r="G137" s="49">
        <v>48.75</v>
      </c>
      <c r="H137" s="10">
        <f t="shared" si="3"/>
        <v>241.25</v>
      </c>
    </row>
    <row r="138" spans="1:8" ht="12.75">
      <c r="A138" s="33" t="s">
        <v>57</v>
      </c>
      <c r="B138" s="8">
        <v>900</v>
      </c>
      <c r="C138" s="44">
        <f>C31+C33+C35+C40+C45+C49+C54+C56+C79+C103+C111+C122+C127+C16</f>
        <v>171759.48</v>
      </c>
      <c r="D138" s="44">
        <f>D31+D33+D35+D40+D45+D49+D54+D56+D79+D103+D111+D122+D127+D16</f>
        <v>157493.89</v>
      </c>
      <c r="E138" s="59">
        <f t="shared" si="4"/>
        <v>14265.589999999997</v>
      </c>
      <c r="F138" s="14">
        <f>F31+F33+F35+F40+F45+F49+F54+F56+F79+F103+F111+F122+F127+F16</f>
        <v>23135.550000000003</v>
      </c>
      <c r="G138" s="14">
        <f>G31+G33+G35+G40+G45+G49+G54+G56+G79+G103+G111+G122+G127+G16</f>
        <v>19953.660000000003</v>
      </c>
      <c r="H138" s="67">
        <f>H31+H33+H35+H40+H45+H49+H54+H56+H79+H103+H111+H122+H127+H16</f>
        <v>3181.8900000000003</v>
      </c>
    </row>
    <row r="139" spans="1:8" ht="12.75">
      <c r="A139" s="34" t="s">
        <v>58</v>
      </c>
      <c r="B139" s="6"/>
      <c r="C139" s="44"/>
      <c r="D139" s="62">
        <f>D138</f>
        <v>157493.89</v>
      </c>
      <c r="E139" s="62">
        <f>E138</f>
        <v>14265.589999999997</v>
      </c>
      <c r="F139" s="62">
        <f>F138</f>
        <v>23135.550000000003</v>
      </c>
      <c r="G139" s="62">
        <f>G138</f>
        <v>19953.660000000003</v>
      </c>
      <c r="H139" s="62">
        <f>H138</f>
        <v>3181.8900000000003</v>
      </c>
    </row>
    <row r="140" spans="1:8" ht="12.75">
      <c r="A140" s="19"/>
      <c r="C140" s="39"/>
      <c r="E140" s="63"/>
      <c r="H140" s="63"/>
    </row>
    <row r="141" spans="3:8" ht="12.75">
      <c r="C141" s="39"/>
      <c r="E141" s="63"/>
      <c r="H141" s="68"/>
    </row>
    <row r="142" spans="3:8" ht="12.75">
      <c r="C142" s="39"/>
      <c r="E142" s="63"/>
      <c r="H142" s="63"/>
    </row>
    <row r="143" spans="3:8" ht="12.75">
      <c r="C143" s="39"/>
      <c r="E143" s="63"/>
      <c r="H143" s="63"/>
    </row>
    <row r="144" spans="3:8" ht="12.75">
      <c r="C144" s="39"/>
      <c r="E144" s="63"/>
      <c r="H144" s="63"/>
    </row>
    <row r="145" spans="3:8" ht="12.75">
      <c r="C145" s="39"/>
      <c r="E145" s="63"/>
      <c r="H145" s="63"/>
    </row>
    <row r="146" spans="3:8" ht="12.75">
      <c r="C146" s="39"/>
      <c r="E146" s="63"/>
      <c r="H146" s="63"/>
    </row>
    <row r="147" spans="3:8" ht="12.75">
      <c r="C147" s="39"/>
      <c r="E147" s="63"/>
      <c r="H147" s="63"/>
    </row>
    <row r="148" spans="3:8" ht="12.75">
      <c r="C148" s="39"/>
      <c r="E148" s="63"/>
      <c r="H148" s="63"/>
    </row>
    <row r="149" spans="3:8" ht="12.75">
      <c r="C149" s="39"/>
      <c r="E149" s="63"/>
      <c r="H149" s="63"/>
    </row>
    <row r="150" spans="3:8" ht="12.75">
      <c r="C150" s="39"/>
      <c r="E150" s="63"/>
      <c r="H150" s="63"/>
    </row>
    <row r="151" spans="3:8" ht="12.75">
      <c r="C151" s="39"/>
      <c r="E151" s="63"/>
      <c r="H151" s="63"/>
    </row>
    <row r="152" spans="3:8" ht="12.75">
      <c r="C152" s="39"/>
      <c r="H152" s="63"/>
    </row>
    <row r="153" spans="3:8" ht="12.75">
      <c r="C153" s="39"/>
      <c r="H153" s="63"/>
    </row>
    <row r="154" spans="3:8" ht="12.75">
      <c r="C154" s="39"/>
      <c r="H154" s="63"/>
    </row>
    <row r="155" spans="3:8" ht="12.75">
      <c r="C155" s="39"/>
      <c r="H155" s="63"/>
    </row>
    <row r="156" spans="3:8" ht="12.75">
      <c r="C156" s="39"/>
      <c r="H156" s="63"/>
    </row>
    <row r="157" spans="3:8" ht="12.75">
      <c r="C157" s="39"/>
      <c r="H157" s="63"/>
    </row>
    <row r="158" spans="3:8" ht="12.75">
      <c r="C158" s="39"/>
      <c r="H158" s="63"/>
    </row>
    <row r="159" spans="3:8" ht="12.75">
      <c r="C159" s="39"/>
      <c r="H159" s="63"/>
    </row>
    <row r="160" spans="3:8" ht="12.75">
      <c r="C160" s="39"/>
      <c r="H160" s="63"/>
    </row>
    <row r="161" spans="3:8" ht="12.75">
      <c r="C161" s="39"/>
      <c r="H161" s="63"/>
    </row>
    <row r="162" ht="12.75">
      <c r="C162" s="39"/>
    </row>
    <row r="163" ht="12.75">
      <c r="C163" s="39"/>
    </row>
    <row r="164" ht="12.75">
      <c r="C164" s="39"/>
    </row>
    <row r="165" ht="12.75">
      <c r="C165" s="39"/>
    </row>
    <row r="166" ht="12.75">
      <c r="C166" s="39"/>
    </row>
    <row r="167" ht="12.75">
      <c r="C167" s="39"/>
    </row>
    <row r="168" ht="12.75">
      <c r="C168" s="39"/>
    </row>
    <row r="169" ht="12.75">
      <c r="C169" s="39"/>
    </row>
    <row r="170" ht="12.75">
      <c r="C170" s="39"/>
    </row>
    <row r="171" ht="12.75">
      <c r="C171" s="39"/>
    </row>
    <row r="172" ht="12.75">
      <c r="C172" s="39"/>
    </row>
    <row r="173" ht="12.75">
      <c r="C173" s="39"/>
    </row>
    <row r="174" ht="12.75">
      <c r="C174" s="39"/>
    </row>
    <row r="175" ht="12.75">
      <c r="C175" s="39"/>
    </row>
    <row r="176" ht="12.75">
      <c r="C176" s="39"/>
    </row>
    <row r="177" ht="12.75">
      <c r="C177" s="39"/>
    </row>
    <row r="178" ht="12.75">
      <c r="C178" s="39"/>
    </row>
    <row r="179" ht="12.75">
      <c r="C179" s="39"/>
    </row>
  </sheetData>
  <mergeCells count="9">
    <mergeCell ref="A6:H6"/>
    <mergeCell ref="A7:H7"/>
    <mergeCell ref="A8:H8"/>
    <mergeCell ref="A11:A12"/>
    <mergeCell ref="B11:B12"/>
    <mergeCell ref="C11:E11"/>
    <mergeCell ref="F11:H11"/>
    <mergeCell ref="A1:E1"/>
    <mergeCell ref="A9:E9"/>
  </mergeCells>
  <printOptions/>
  <pageMargins left="0.75" right="0.66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econom2</dc:creator>
  <cp:keywords/>
  <dc:description/>
  <cp:lastModifiedBy>1</cp:lastModifiedBy>
  <cp:lastPrinted>2012-05-23T03:24:25Z</cp:lastPrinted>
  <dcterms:created xsi:type="dcterms:W3CDTF">2012-02-22T04:26:00Z</dcterms:created>
  <dcterms:modified xsi:type="dcterms:W3CDTF">2012-05-23T03:24:40Z</dcterms:modified>
  <cp:category/>
  <cp:version/>
  <cp:contentType/>
  <cp:contentStatus/>
</cp:coreProperties>
</file>